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CE30" i="1" l="1"/>
  <c r="CD30" i="1"/>
  <c r="CB30" i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H30" i="1" s="1"/>
  <c r="AV30" i="1" s="1"/>
  <c r="W30" i="1"/>
  <c r="V30" i="1"/>
  <c r="N30" i="1"/>
  <c r="L30" i="1"/>
  <c r="CE29" i="1"/>
  <c r="CD29" i="1"/>
  <c r="CC29" i="1" s="1"/>
  <c r="CB29" i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 s="1"/>
  <c r="I29" i="1" s="1"/>
  <c r="W29" i="1"/>
  <c r="V29" i="1"/>
  <c r="U29" i="1" s="1"/>
  <c r="N29" i="1"/>
  <c r="CE28" i="1"/>
  <c r="CD28" i="1"/>
  <c r="CB28" i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U28" i="1" s="1"/>
  <c r="N28" i="1"/>
  <c r="CE27" i="1"/>
  <c r="CD27" i="1"/>
  <c r="CB27" i="1"/>
  <c r="CC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M27" i="1"/>
  <c r="AL27" i="1"/>
  <c r="AG27" i="1"/>
  <c r="AE27" i="1" s="1"/>
  <c r="W27" i="1"/>
  <c r="U27" i="1" s="1"/>
  <c r="V27" i="1"/>
  <c r="N27" i="1"/>
  <c r="G27" i="1"/>
  <c r="Y27" i="1" s="1"/>
  <c r="CE26" i="1"/>
  <c r="CD26" i="1"/>
  <c r="CB26" i="1"/>
  <c r="CC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H26" i="1" s="1"/>
  <c r="AV26" i="1" s="1"/>
  <c r="W26" i="1"/>
  <c r="V26" i="1"/>
  <c r="U26" i="1" s="1"/>
  <c r="N26" i="1"/>
  <c r="CE25" i="1"/>
  <c r="CD25" i="1"/>
  <c r="CC25" i="1"/>
  <c r="AU25" i="1" s="1"/>
  <c r="CB25" i="1"/>
  <c r="BG25" i="1"/>
  <c r="BF25" i="1"/>
  <c r="BE25" i="1"/>
  <c r="BD25" i="1"/>
  <c r="BH25" i="1" s="1"/>
  <c r="BI25" i="1" s="1"/>
  <c r="BC25" i="1"/>
  <c r="AX25" i="1" s="1"/>
  <c r="AZ25" i="1"/>
  <c r="AW25" i="1"/>
  <c r="AS25" i="1"/>
  <c r="AL25" i="1"/>
  <c r="AM25" i="1" s="1"/>
  <c r="AG25" i="1"/>
  <c r="AE25" i="1" s="1"/>
  <c r="I25" i="1" s="1"/>
  <c r="W25" i="1"/>
  <c r="V25" i="1"/>
  <c r="U25" i="1"/>
  <c r="N25" i="1"/>
  <c r="CE24" i="1"/>
  <c r="CD24" i="1"/>
  <c r="CB24" i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 s="1"/>
  <c r="AF24" i="1"/>
  <c r="W24" i="1"/>
  <c r="V24" i="1"/>
  <c r="U24" i="1" s="1"/>
  <c r="N24" i="1"/>
  <c r="CE23" i="1"/>
  <c r="CD23" i="1"/>
  <c r="CB23" i="1"/>
  <c r="CC23" i="1" s="1"/>
  <c r="AU23" i="1" s="1"/>
  <c r="AW23" i="1" s="1"/>
  <c r="BG23" i="1"/>
  <c r="BF23" i="1"/>
  <c r="BE23" i="1"/>
  <c r="BD23" i="1"/>
  <c r="BH23" i="1" s="1"/>
  <c r="BI23" i="1" s="1"/>
  <c r="BC23" i="1"/>
  <c r="AX23" i="1" s="1"/>
  <c r="AZ23" i="1"/>
  <c r="AS23" i="1"/>
  <c r="AM23" i="1"/>
  <c r="AL23" i="1"/>
  <c r="AG23" i="1"/>
  <c r="AE23" i="1" s="1"/>
  <c r="W23" i="1"/>
  <c r="V23" i="1"/>
  <c r="N23" i="1"/>
  <c r="G23" i="1"/>
  <c r="Y23" i="1" s="1"/>
  <c r="CE22" i="1"/>
  <c r="CD22" i="1"/>
  <c r="CB22" i="1"/>
  <c r="BG22" i="1"/>
  <c r="BF22" i="1"/>
  <c r="BE22" i="1"/>
  <c r="BD22" i="1"/>
  <c r="BH22" i="1" s="1"/>
  <c r="BI22" i="1" s="1"/>
  <c r="BC22" i="1"/>
  <c r="AZ22" i="1"/>
  <c r="AX22" i="1"/>
  <c r="AS22" i="1"/>
  <c r="AL22" i="1"/>
  <c r="AM22" i="1" s="1"/>
  <c r="AG22" i="1"/>
  <c r="AE22" i="1" s="1"/>
  <c r="H22" i="1" s="1"/>
  <c r="AV22" i="1" s="1"/>
  <c r="W22" i="1"/>
  <c r="V22" i="1"/>
  <c r="N22" i="1"/>
  <c r="L22" i="1"/>
  <c r="CE21" i="1"/>
  <c r="CD21" i="1"/>
  <c r="CB21" i="1"/>
  <c r="CC21" i="1" s="1"/>
  <c r="BG21" i="1"/>
  <c r="BF21" i="1"/>
  <c r="BE21" i="1"/>
  <c r="BD21" i="1"/>
  <c r="BH21" i="1" s="1"/>
  <c r="BI21" i="1" s="1"/>
  <c r="BC21" i="1"/>
  <c r="AX21" i="1" s="1"/>
  <c r="AZ21" i="1"/>
  <c r="AS21" i="1"/>
  <c r="AM21" i="1"/>
  <c r="AL21" i="1"/>
  <c r="AG21" i="1"/>
  <c r="AE21" i="1" s="1"/>
  <c r="W21" i="1"/>
  <c r="V21" i="1"/>
  <c r="N21" i="1"/>
  <c r="CE20" i="1"/>
  <c r="CD20" i="1"/>
  <c r="CB20" i="1"/>
  <c r="BG20" i="1"/>
  <c r="BF20" i="1"/>
  <c r="BE20" i="1"/>
  <c r="BD20" i="1"/>
  <c r="BH20" i="1" s="1"/>
  <c r="BI20" i="1" s="1"/>
  <c r="BC20" i="1"/>
  <c r="AZ20" i="1"/>
  <c r="AX20" i="1"/>
  <c r="AS20" i="1"/>
  <c r="AL20" i="1"/>
  <c r="AM20" i="1" s="1"/>
  <c r="AG20" i="1"/>
  <c r="AE20" i="1" s="1"/>
  <c r="AF20" i="1" s="1"/>
  <c r="W20" i="1"/>
  <c r="V20" i="1"/>
  <c r="N20" i="1"/>
  <c r="L20" i="1"/>
  <c r="H20" i="1"/>
  <c r="AV20" i="1" s="1"/>
  <c r="CE19" i="1"/>
  <c r="CD19" i="1"/>
  <c r="CB19" i="1"/>
  <c r="CC19" i="1" s="1"/>
  <c r="BG19" i="1"/>
  <c r="BF19" i="1"/>
  <c r="BE19" i="1"/>
  <c r="BD19" i="1"/>
  <c r="BH19" i="1" s="1"/>
  <c r="BI19" i="1" s="1"/>
  <c r="BC19" i="1"/>
  <c r="AX19" i="1" s="1"/>
  <c r="AZ19" i="1"/>
  <c r="AS19" i="1"/>
  <c r="AL19" i="1"/>
  <c r="AM19" i="1" s="1"/>
  <c r="AG19" i="1"/>
  <c r="AE19" i="1"/>
  <c r="L19" i="1" s="1"/>
  <c r="W19" i="1"/>
  <c r="V19" i="1"/>
  <c r="U19" i="1" s="1"/>
  <c r="N19" i="1"/>
  <c r="I19" i="1"/>
  <c r="Q21" i="1" l="1"/>
  <c r="AU21" i="1"/>
  <c r="AW21" i="1" s="1"/>
  <c r="AU29" i="1"/>
  <c r="AW29" i="1" s="1"/>
  <c r="Q29" i="1"/>
  <c r="R29" i="1" s="1"/>
  <c r="S29" i="1" s="1"/>
  <c r="Z29" i="1" s="1"/>
  <c r="U21" i="1"/>
  <c r="U23" i="1"/>
  <c r="U30" i="1"/>
  <c r="CC30" i="1"/>
  <c r="AU30" i="1" s="1"/>
  <c r="AY30" i="1" s="1"/>
  <c r="Q23" i="1"/>
  <c r="L26" i="1"/>
  <c r="U20" i="1"/>
  <c r="U22" i="1"/>
  <c r="CC22" i="1"/>
  <c r="CC24" i="1"/>
  <c r="Q24" i="1" s="1"/>
  <c r="Q27" i="1"/>
  <c r="R27" i="1" s="1"/>
  <c r="S27" i="1" s="1"/>
  <c r="Q19" i="1"/>
  <c r="AU19" i="1"/>
  <c r="AW19" i="1" s="1"/>
  <c r="L21" i="1"/>
  <c r="H21" i="1"/>
  <c r="AV21" i="1" s="1"/>
  <c r="AY21" i="1" s="1"/>
  <c r="AF21" i="1"/>
  <c r="I21" i="1"/>
  <c r="G21" i="1"/>
  <c r="AF19" i="1"/>
  <c r="G26" i="1"/>
  <c r="AF26" i="1"/>
  <c r="I26" i="1"/>
  <c r="L29" i="1"/>
  <c r="H29" i="1"/>
  <c r="AV29" i="1" s="1"/>
  <c r="G29" i="1"/>
  <c r="AF29" i="1"/>
  <c r="Q30" i="1"/>
  <c r="L25" i="1"/>
  <c r="H25" i="1"/>
  <c r="AV25" i="1" s="1"/>
  <c r="AY25" i="1" s="1"/>
  <c r="G25" i="1"/>
  <c r="AF25" i="1"/>
  <c r="AU26" i="1"/>
  <c r="AY26" i="1" s="1"/>
  <c r="Q26" i="1"/>
  <c r="G19" i="1"/>
  <c r="AF23" i="1"/>
  <c r="I23" i="1"/>
  <c r="L23" i="1"/>
  <c r="H23" i="1"/>
  <c r="AV23" i="1" s="1"/>
  <c r="AY23" i="1" s="1"/>
  <c r="R23" i="1"/>
  <c r="S23" i="1" s="1"/>
  <c r="Z23" i="1" s="1"/>
  <c r="I24" i="1"/>
  <c r="L24" i="1"/>
  <c r="H24" i="1"/>
  <c r="AV24" i="1" s="1"/>
  <c r="G24" i="1"/>
  <c r="CC28" i="1"/>
  <c r="G30" i="1"/>
  <c r="AF30" i="1"/>
  <c r="I30" i="1"/>
  <c r="G22" i="1"/>
  <c r="AF22" i="1"/>
  <c r="I22" i="1"/>
  <c r="H19" i="1"/>
  <c r="AV19" i="1" s="1"/>
  <c r="AY19" i="1" s="1"/>
  <c r="I20" i="1"/>
  <c r="G20" i="1"/>
  <c r="CC20" i="1"/>
  <c r="AU22" i="1"/>
  <c r="AY22" i="1" s="1"/>
  <c r="Q22" i="1"/>
  <c r="Q25" i="1"/>
  <c r="AF27" i="1"/>
  <c r="I27" i="1"/>
  <c r="L27" i="1"/>
  <c r="H27" i="1"/>
  <c r="AV27" i="1" s="1"/>
  <c r="AY27" i="1" s="1"/>
  <c r="I28" i="1"/>
  <c r="L28" i="1"/>
  <c r="H28" i="1"/>
  <c r="AV28" i="1" s="1"/>
  <c r="G28" i="1"/>
  <c r="AU24" i="1" l="1"/>
  <c r="AW24" i="1" s="1"/>
  <c r="AY29" i="1"/>
  <c r="AW26" i="1"/>
  <c r="T27" i="1"/>
  <c r="X27" i="1" s="1"/>
  <c r="AA27" i="1"/>
  <c r="Y26" i="1"/>
  <c r="Y21" i="1"/>
  <c r="Q20" i="1"/>
  <c r="AU20" i="1"/>
  <c r="Y22" i="1"/>
  <c r="Q28" i="1"/>
  <c r="AU28" i="1"/>
  <c r="AW28" i="1" s="1"/>
  <c r="Y24" i="1"/>
  <c r="Y19" i="1"/>
  <c r="O29" i="1"/>
  <c r="M29" i="1" s="1"/>
  <c r="P29" i="1" s="1"/>
  <c r="J29" i="1" s="1"/>
  <c r="K29" i="1" s="1"/>
  <c r="Y29" i="1"/>
  <c r="Z27" i="1"/>
  <c r="R19" i="1"/>
  <c r="S19" i="1" s="1"/>
  <c r="O19" i="1" s="1"/>
  <c r="M19" i="1" s="1"/>
  <c r="P19" i="1" s="1"/>
  <c r="J19" i="1" s="1"/>
  <c r="K19" i="1" s="1"/>
  <c r="R26" i="1"/>
  <c r="S26" i="1" s="1"/>
  <c r="O26" i="1" s="1"/>
  <c r="M26" i="1" s="1"/>
  <c r="P26" i="1" s="1"/>
  <c r="J26" i="1" s="1"/>
  <c r="K26" i="1" s="1"/>
  <c r="R25" i="1"/>
  <c r="S25" i="1" s="1"/>
  <c r="O25" i="1" s="1"/>
  <c r="M25" i="1" s="1"/>
  <c r="P25" i="1" s="1"/>
  <c r="J25" i="1" s="1"/>
  <c r="K25" i="1" s="1"/>
  <c r="Y20" i="1"/>
  <c r="O27" i="1"/>
  <c r="M27" i="1" s="1"/>
  <c r="P27" i="1" s="1"/>
  <c r="J27" i="1" s="1"/>
  <c r="K27" i="1" s="1"/>
  <c r="T23" i="1"/>
  <c r="X23" i="1" s="1"/>
  <c r="AA23" i="1"/>
  <c r="AB23" i="1" s="1"/>
  <c r="O23" i="1"/>
  <c r="M23" i="1" s="1"/>
  <c r="P23" i="1" s="1"/>
  <c r="J23" i="1" s="1"/>
  <c r="K23" i="1" s="1"/>
  <c r="T29" i="1"/>
  <c r="X29" i="1" s="1"/>
  <c r="AA29" i="1"/>
  <c r="AB29" i="1" s="1"/>
  <c r="R30" i="1"/>
  <c r="S30" i="1" s="1"/>
  <c r="R24" i="1"/>
  <c r="S24" i="1" s="1"/>
  <c r="O24" i="1" s="1"/>
  <c r="M24" i="1" s="1"/>
  <c r="P24" i="1" s="1"/>
  <c r="J24" i="1" s="1"/>
  <c r="K24" i="1" s="1"/>
  <c r="AW30" i="1"/>
  <c r="O30" i="1"/>
  <c r="M30" i="1" s="1"/>
  <c r="P30" i="1" s="1"/>
  <c r="J30" i="1" s="1"/>
  <c r="K30" i="1" s="1"/>
  <c r="Y30" i="1"/>
  <c r="Y28" i="1"/>
  <c r="R22" i="1"/>
  <c r="S22" i="1" s="1"/>
  <c r="AW22" i="1"/>
  <c r="Y25" i="1"/>
  <c r="R21" i="1"/>
  <c r="S21" i="1" s="1"/>
  <c r="AY24" i="1" l="1"/>
  <c r="AA22" i="1"/>
  <c r="T22" i="1"/>
  <c r="X22" i="1" s="1"/>
  <c r="Z22" i="1"/>
  <c r="AY20" i="1"/>
  <c r="AW20" i="1"/>
  <c r="AY28" i="1"/>
  <c r="R28" i="1"/>
  <c r="S28" i="1" s="1"/>
  <c r="R20" i="1"/>
  <c r="S20" i="1" s="1"/>
  <c r="AA30" i="1"/>
  <c r="T30" i="1"/>
  <c r="X30" i="1" s="1"/>
  <c r="Z30" i="1"/>
  <c r="AA26" i="1"/>
  <c r="T26" i="1"/>
  <c r="X26" i="1" s="1"/>
  <c r="Z26" i="1"/>
  <c r="AB27" i="1"/>
  <c r="T21" i="1"/>
  <c r="X21" i="1" s="1"/>
  <c r="AA21" i="1"/>
  <c r="Z21" i="1"/>
  <c r="T24" i="1"/>
  <c r="X24" i="1" s="1"/>
  <c r="AA24" i="1"/>
  <c r="AB24" i="1" s="1"/>
  <c r="Z24" i="1"/>
  <c r="T25" i="1"/>
  <c r="X25" i="1" s="1"/>
  <c r="AA25" i="1"/>
  <c r="AB25" i="1" s="1"/>
  <c r="Z25" i="1"/>
  <c r="T19" i="1"/>
  <c r="X19" i="1" s="1"/>
  <c r="AA19" i="1"/>
  <c r="Z19" i="1"/>
  <c r="O22" i="1"/>
  <c r="M22" i="1" s="1"/>
  <c r="P22" i="1" s="1"/>
  <c r="J22" i="1" s="1"/>
  <c r="K22" i="1" s="1"/>
  <c r="O21" i="1"/>
  <c r="M21" i="1" s="1"/>
  <c r="P21" i="1" s="1"/>
  <c r="J21" i="1" s="1"/>
  <c r="K21" i="1" s="1"/>
  <c r="T28" i="1" l="1"/>
  <c r="X28" i="1" s="1"/>
  <c r="AA28" i="1"/>
  <c r="Z28" i="1"/>
  <c r="O28" i="1"/>
  <c r="M28" i="1" s="1"/>
  <c r="P28" i="1" s="1"/>
  <c r="J28" i="1" s="1"/>
  <c r="K28" i="1" s="1"/>
  <c r="AB19" i="1"/>
  <c r="AB30" i="1"/>
  <c r="AB21" i="1"/>
  <c r="AB26" i="1"/>
  <c r="AA20" i="1"/>
  <c r="T20" i="1"/>
  <c r="X20" i="1" s="1"/>
  <c r="Z20" i="1"/>
  <c r="O20" i="1"/>
  <c r="M20" i="1" s="1"/>
  <c r="P20" i="1" s="1"/>
  <c r="J20" i="1" s="1"/>
  <c r="K20" i="1" s="1"/>
  <c r="AB22" i="1"/>
  <c r="AB20" i="1" l="1"/>
  <c r="AB28" i="1"/>
</calcChain>
</file>

<file path=xl/sharedStrings.xml><?xml version="1.0" encoding="utf-8"?>
<sst xmlns="http://schemas.openxmlformats.org/spreadsheetml/2006/main" count="1032" uniqueCount="438">
  <si>
    <t>File opened</t>
  </si>
  <si>
    <t>2020-09-09 07:37:19</t>
  </si>
  <si>
    <t>Console s/n</t>
  </si>
  <si>
    <t>68C-812095</t>
  </si>
  <si>
    <t>Console ver</t>
  </si>
  <si>
    <t>Bluestem v.1.4.05</t>
  </si>
  <si>
    <t>Scripts ver</t>
  </si>
  <si>
    <t>2020.04  1.4.05, May 2020</t>
  </si>
  <si>
    <t>Head s/n</t>
  </si>
  <si>
    <t>68H-982085</t>
  </si>
  <si>
    <t>Head ver</t>
  </si>
  <si>
    <t>1.4.2</t>
  </si>
  <si>
    <t>Head cal</t>
  </si>
  <si>
    <t>{"h2obspan2b": "0.069531", "h2obspanconc1": "12.3", "co2aspanconc2": "314.9", "co2bspanconc2": "314.9", "co2bspan1": "0.99974", "chamberpressurezero": "2.63676", "h2oaspan2b": "0.0708394", "co2bspan2": "-0.0307497", "co2aspanconc1": "2475", "h2oaspanconc2": "0", "h2obspan2": "0", "h2obspanconc2": "0", "co2bzero": "0.906224", "co2aspan2a": "0.312431", "flowbzero": "0.28968", "h2obzero": "1.07175", "co2aspan2": "-0.0307414", "ssb_ref": "31753.4", "h2oaspan1": "1.00685", "h2obspan2a": "0.0694225", "co2azero": "0.921054", "tbzero": "0.254194", "co2bspanconc1": "2475", "co2bspan2a": "0.311555", "flowmeterzero": "1.00382", "ssa_ref": "36120.6", "co2aspan2b": "0.309446", "h2oazero": "1.08538", "oxygen": "21", "tazero": "0.147623", "h2oaspanconc1": "12.3", "h2obspan1": "1.00156", "h2oaspan2a": "0.0703577", "h2oaspan2": "0", "co2bspan2b": "0.308489", "flowazero": "0.35803", "co2aspan1": "1.00005"}</t>
  </si>
  <si>
    <t>Chamber type</t>
  </si>
  <si>
    <t>6800-01A</t>
  </si>
  <si>
    <t>Chamber s/n</t>
  </si>
  <si>
    <t>MPF-281845</t>
  </si>
  <si>
    <t>Chamber rev</t>
  </si>
  <si>
    <t>0</t>
  </si>
  <si>
    <t>Chamber cal</t>
  </si>
  <si>
    <t>Fluorometer</t>
  </si>
  <si>
    <t>Flr. Version</t>
  </si>
  <si>
    <t>07:37:19</t>
  </si>
  <si>
    <t>Stability Definition:	ΔH2O (Meas2): Slp&lt;0.5 Per=20	ΔCO2 (Meas2): Slp&lt;0.1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</si>
  <si>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</si>
  <si>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</si>
  <si>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</si>
  <si>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</si>
  <si>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</si>
  <si>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</si>
  <si>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</si>
  <si>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</si>
  <si>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</si>
  <si>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</si>
  <si>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</si>
  <si>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</si>
  <si>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</si>
  <si>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</si>
  <si>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</si>
  <si>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</si>
  <si>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</si>
  <si>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</si>
  <si>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</si>
  <si>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</si>
  <si>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</si>
  <si>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</si>
  <si>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</si>
  <si>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</si>
  <si>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</si>
  <si>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</si>
  <si>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</si>
  <si>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</si>
  <si>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</si>
  <si>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</si>
  <si>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</si>
  <si>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</si>
  <si>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</si>
  <si>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</si>
  <si>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</si>
  <si>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</si>
  <si>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</si>
  <si>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</si>
  <si>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</si>
  <si>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</si>
  <si>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</si>
  <si>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</si>
  <si>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</si>
  <si>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</si>
  <si>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</si>
  <si>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</si>
  <si>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</si>
  <si>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</si>
  <si>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</si>
  <si>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</si>
  <si>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</si>
  <si>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</si>
  <si>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</si>
  <si>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</si>
  <si>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</si>
  <si>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</si>
  <si>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</si>
  <si>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</si>
  <si>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</si>
  <si>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3.37926 79.7592 380.689 631.417 870.345 1076.73 1269.56 1396.59</t>
  </si>
  <si>
    <t>Fs_true</t>
  </si>
  <si>
    <t>0.283432 105.182 402.615 600.933 797.886 1000.96 1200.25 1400.45</t>
  </si>
  <si>
    <t>leak_wt</t>
  </si>
  <si>
    <t>Sys</t>
  </si>
  <si>
    <t>GasEx</t>
  </si>
  <si>
    <t>Leak</t>
  </si>
  <si>
    <t>FLR</t>
  </si>
  <si>
    <t>MPF</t>
  </si>
  <si>
    <t>FastKntcs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</si>
  <si>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</si>
  <si>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</si>
  <si>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</si>
  <si>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</si>
  <si>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</si>
  <si>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</si>
  <si>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</si>
  <si>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</si>
  <si>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</si>
  <si>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</si>
  <si>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</si>
  <si>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</si>
  <si>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</si>
  <si>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</si>
  <si>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</si>
  <si>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</si>
  <si>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</si>
  <si>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</si>
  <si>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</si>
  <si>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</si>
  <si>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</si>
  <si>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</si>
  <si>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</si>
  <si>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</si>
  <si>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</si>
  <si>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</si>
  <si>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</si>
  <si>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</si>
  <si>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</si>
  <si>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</si>
  <si>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</si>
  <si>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</si>
  <si>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</si>
  <si>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</si>
  <si>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</si>
  <si>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</si>
  <si>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</si>
  <si>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</si>
  <si>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</si>
  <si>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</si>
  <si>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</si>
  <si>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</si>
  <si>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</si>
  <si>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</si>
  <si>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</si>
  <si>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</si>
  <si>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</si>
  <si>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</si>
  <si>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</si>
  <si>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</si>
  <si>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</si>
  <si>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</si>
  <si>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</si>
  <si>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</si>
  <si>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</si>
  <si>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</si>
  <si>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</si>
  <si>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</si>
  <si>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</si>
  <si>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</si>
  <si>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</si>
  <si>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</si>
  <si>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</si>
  <si>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</si>
  <si>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</si>
  <si>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</si>
  <si>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</si>
  <si>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</si>
  <si>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</si>
  <si>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</si>
  <si>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</si>
  <si>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</si>
  <si>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</si>
  <si>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</si>
  <si>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</si>
  <si>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</si>
  <si>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</si>
  <si>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</si>
  <si>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</si>
  <si>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Duration</t>
  </si>
  <si>
    <t>F1</t>
  </si>
  <si>
    <t>F2</t>
  </si>
  <si>
    <t>Fmax</t>
  </si>
  <si>
    <t>T@HIR</t>
  </si>
  <si>
    <t>T@F1</t>
  </si>
  <si>
    <t>T@F2</t>
  </si>
  <si>
    <t>T@Fmax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</si>
  <si>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</si>
  <si>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</si>
  <si>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</si>
  <si>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</si>
  <si>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</si>
  <si>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</si>
  <si>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</si>
  <si>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</si>
  <si>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</si>
  <si>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</si>
  <si>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</si>
  <si>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</si>
  <si>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</si>
  <si>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</si>
  <si>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</si>
  <si>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</si>
  <si>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</si>
  <si>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</si>
  <si>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</si>
  <si>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</si>
  <si>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</si>
  <si>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</si>
  <si>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</si>
  <si>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</si>
  <si>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</si>
  <si>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</si>
  <si>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</si>
  <si>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</si>
  <si>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</si>
  <si>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</si>
  <si>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</si>
  <si>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</si>
  <si>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</si>
  <si>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</si>
  <si>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</si>
  <si>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</si>
  <si>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</si>
  <si>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</si>
  <si>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</si>
  <si>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</si>
  <si>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</si>
  <si>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</si>
  <si>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</si>
  <si>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</si>
  <si>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</si>
  <si>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</si>
  <si>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</si>
  <si>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</si>
  <si>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</si>
  <si>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</si>
  <si>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</si>
  <si>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</si>
  <si>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</si>
  <si>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</si>
  <si>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</si>
  <si>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</si>
  <si>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</si>
  <si>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</si>
  <si>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</si>
  <si>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</si>
  <si>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</si>
  <si>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</si>
  <si>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</si>
  <si>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</si>
  <si>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</si>
  <si>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</si>
  <si>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</si>
  <si>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</si>
  <si>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</si>
  <si>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ΔH2O:MN</t>
  </si>
  <si>
    <t>ΔH2O:SLP</t>
  </si>
  <si>
    <t>ΔH2O:SD</t>
  </si>
  <si>
    <t>ΔH2O:OK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</si>
  <si>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</si>
  <si>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</si>
  <si>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</si>
  <si>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</si>
  <si>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</si>
  <si>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</si>
  <si>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</si>
  <si>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</si>
  <si>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</si>
  <si>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</si>
  <si>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</si>
  <si>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</si>
  <si>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</si>
  <si>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</si>
  <si>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</si>
  <si>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</si>
  <si>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</si>
  <si>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</si>
  <si>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</si>
  <si>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</si>
  <si>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</si>
  <si>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</si>
  <si>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</si>
  <si>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</si>
  <si>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</si>
  <si>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</si>
  <si>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</si>
  <si>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</si>
  <si>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</si>
  <si>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</si>
  <si>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</si>
  <si>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</si>
  <si>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</si>
  <si>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</si>
  <si>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</si>
  <si>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</si>
  <si>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AccH2O_des</t>
  </si>
  <si>
    <t>CO2_hrs</t>
  </si>
  <si>
    <t>AccCO2_soda</t>
  </si>
  <si>
    <t>AccH2O_hum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</si>
  <si>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</si>
  <si>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</si>
  <si>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</si>
  <si>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</si>
  <si>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</si>
  <si>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</si>
  <si>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</si>
  <si>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</si>
  <si>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</si>
  <si>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</si>
  <si>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</si>
  <si>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</si>
  <si>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</si>
  <si>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</si>
  <si>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</si>
  <si>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</si>
  <si>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</si>
  <si>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</si>
  <si>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</si>
  <si>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</si>
  <si>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</si>
  <si>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</si>
  <si>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</si>
  <si>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</si>
  <si>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</si>
  <si>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</si>
  <si>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</si>
  <si>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</si>
  <si>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</si>
  <si>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</si>
  <si>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</si>
  <si>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</si>
  <si>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</si>
  <si>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</si>
  <si>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</si>
  <si>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</si>
  <si>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</si>
  <si>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</si>
  <si>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</si>
  <si>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</si>
  <si>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</si>
  <si>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</si>
  <si>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</si>
  <si>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</si>
  <si>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</si>
  <si>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</si>
  <si>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</si>
  <si>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</si>
  <si>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</si>
  <si>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</si>
  <si>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</si>
  <si>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</si>
  <si>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</si>
  <si>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</si>
  <si>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</si>
  <si>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</si>
  <si>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</si>
  <si>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</si>
  <si>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</si>
  <si>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</si>
  <si>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</si>
  <si>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</si>
  <si>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</si>
  <si>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</si>
  <si>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</si>
  <si>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</si>
  <si>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mmol mol⁻¹</t>
  </si>
  <si>
    <t>rpm</t>
  </si>
  <si>
    <t>min⁻¹</t>
  </si>
  <si>
    <t>secs</t>
  </si>
  <si>
    <t>µmol/mol</t>
  </si>
  <si>
    <t>mmol/mol</t>
  </si>
  <si>
    <t xml:space="preserve"> min⁻¹</t>
  </si>
  <si>
    <t>V</t>
  </si>
  <si>
    <t>mV</t>
  </si>
  <si>
    <t>mg</t>
  </si>
  <si>
    <t>hrs</t>
  </si>
  <si>
    <t>min</t>
  </si>
  <si>
    <t>MPF-383-20200908-16_45_07</t>
  </si>
  <si>
    <t>-</t>
  </si>
  <si>
    <t>1/2</t>
  </si>
  <si>
    <t>00000000</t>
  </si>
  <si>
    <t>iiiiiiii</t>
  </si>
  <si>
    <t>off</t>
  </si>
  <si>
    <t>20200909 08:14:14</t>
  </si>
  <si>
    <t>08:14:14</t>
  </si>
  <si>
    <t>MPF-386-20200909-08_14_33</t>
  </si>
  <si>
    <t>DARK-387-20200909-08_14_35</t>
  </si>
  <si>
    <t>08:13:31</t>
  </si>
  <si>
    <t>2/2</t>
  </si>
  <si>
    <t>20200909 08:15:52</t>
  </si>
  <si>
    <t>08:15:52</t>
  </si>
  <si>
    <t>MPF-388-20200909-08_16_11</t>
  </si>
  <si>
    <t>DARK-389-20200909-08_16_13</t>
  </si>
  <si>
    <t>08:15:12</t>
  </si>
  <si>
    <t>20200909 08:17:34</t>
  </si>
  <si>
    <t>08:17:34</t>
  </si>
  <si>
    <t>MPF-390-20200909-08_17_53</t>
  </si>
  <si>
    <t>DARK-391-20200909-08_17_55</t>
  </si>
  <si>
    <t>08:16:50</t>
  </si>
  <si>
    <t>20200909 08:19:10</t>
  </si>
  <si>
    <t>08:19:10</t>
  </si>
  <si>
    <t>MPF-392-20200909-08_19_29</t>
  </si>
  <si>
    <t>DARK-393-20200909-08_19_31</t>
  </si>
  <si>
    <t>08:18:31</t>
  </si>
  <si>
    <t>20200909 08:20:32</t>
  </si>
  <si>
    <t>08:20:32</t>
  </si>
  <si>
    <t>MPF-394-20200909-08_20_51</t>
  </si>
  <si>
    <t>DARK-395-20200909-08_20_53</t>
  </si>
  <si>
    <t>08:20:05</t>
  </si>
  <si>
    <t>20200909 08:21:55</t>
  </si>
  <si>
    <t>08:21:55</t>
  </si>
  <si>
    <t>MPF-396-20200909-08_22_14</t>
  </si>
  <si>
    <t>DARK-397-20200909-08_22_16</t>
  </si>
  <si>
    <t>08:21:27</t>
  </si>
  <si>
    <t>20200909 08:23:56</t>
  </si>
  <si>
    <t>08:23:56</t>
  </si>
  <si>
    <t>MPF-398-20200909-08_24_15</t>
  </si>
  <si>
    <t>DARK-399-20200909-08_24_17</t>
  </si>
  <si>
    <t>08:22:54</t>
  </si>
  <si>
    <t>20200909 08:25:34</t>
  </si>
  <si>
    <t>08:25:34</t>
  </si>
  <si>
    <t>MPF-400-20200909-08_25_53</t>
  </si>
  <si>
    <t>DARK-401-20200909-08_25_55</t>
  </si>
  <si>
    <t>08:25:03</t>
  </si>
  <si>
    <t>20200909 08:27:07</t>
  </si>
  <si>
    <t>08:27:07</t>
  </si>
  <si>
    <t>MPF-402-20200909-08_27_26</t>
  </si>
  <si>
    <t>DARK-403-20200909-08_27_28</t>
  </si>
  <si>
    <t>08:26:32</t>
  </si>
  <si>
    <t>20200909 08:28:41</t>
  </si>
  <si>
    <t>08:28:41</t>
  </si>
  <si>
    <t>MPF-404-20200909-08_29_00</t>
  </si>
  <si>
    <t>DARK-405-20200909-08_29_02</t>
  </si>
  <si>
    <t>08:28:15</t>
  </si>
  <si>
    <t>20200909 08:30:42</t>
  </si>
  <si>
    <t>08:30:42</t>
  </si>
  <si>
    <t>MPF-406-20200909-08_31_01</t>
  </si>
  <si>
    <t>08:31:09</t>
  </si>
  <si>
    <t>20200909 08:58:29</t>
  </si>
  <si>
    <t>08:58:29</t>
  </si>
  <si>
    <t>MPF-407-20200909-08_58_48</t>
  </si>
  <si>
    <t>08:58:49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</si>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</sst>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N30"/>
  <sheetViews>
    <sheetView tabSelected="1" topLeftCell="Z12" workbookViewId="0">
      <selection activeCell="AR18" sqref="AR18"/>
    </sheetView>
  </sheetViews>
  <sheetFormatPr defaultRowHeight="14.5" x14ac:dyDescent="0.35"/>
  <sheetData>
    <row r="2" spans="1:248" x14ac:dyDescent="0.35">
      <c r="A2" t="s">
        <v>25</v>
      </c>
      <c r="B2" t="s">
        <v>26</v>
      </c>
      <c r="C2" t="s">
        <v>28</v>
      </c>
    </row>
    <row r="3" spans="1:248" x14ac:dyDescent="0.35">
      <c r="B3" t="s">
        <v>27</v>
      </c>
      <c r="C3" t="s">
        <v>29</v>
      </c>
    </row>
    <row r="4" spans="1:248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248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48" x14ac:dyDescent="0.35">
      <c r="A6" t="s">
        <v>42</v>
      </c>
      <c r="B6" t="s">
        <v>43</v>
      </c>
      <c r="C6" t="s">
        <v>44</v>
      </c>
      <c r="D6" t="s">
        <v>45</v>
      </c>
      <c r="E6" t="s">
        <v>47</v>
      </c>
    </row>
    <row r="7" spans="1:248" x14ac:dyDescent="0.35">
      <c r="B7">
        <v>6</v>
      </c>
      <c r="C7">
        <v>0.5</v>
      </c>
      <c r="D7" t="s">
        <v>46</v>
      </c>
      <c r="E7">
        <v>2</v>
      </c>
    </row>
    <row r="8" spans="1:248" x14ac:dyDescent="0.35">
      <c r="A8" t="s">
        <v>48</v>
      </c>
      <c r="B8" t="s">
        <v>49</v>
      </c>
      <c r="C8" t="s">
        <v>50</v>
      </c>
      <c r="D8" t="s">
        <v>51</v>
      </c>
      <c r="E8" t="s">
        <v>52</v>
      </c>
    </row>
    <row r="9" spans="1:248" x14ac:dyDescent="0.35">
      <c r="B9">
        <v>0</v>
      </c>
      <c r="C9">
        <v>1</v>
      </c>
      <c r="D9">
        <v>0</v>
      </c>
      <c r="E9">
        <v>0</v>
      </c>
    </row>
    <row r="10" spans="1:248" x14ac:dyDescent="0.35">
      <c r="A10" t="s">
        <v>53</v>
      </c>
      <c r="B10" t="s">
        <v>54</v>
      </c>
      <c r="C10" t="s">
        <v>56</v>
      </c>
      <c r="D10" t="s">
        <v>58</v>
      </c>
      <c r="E10" t="s">
        <v>59</v>
      </c>
      <c r="F10" t="s">
        <v>60</v>
      </c>
      <c r="G10" t="s">
        <v>61</v>
      </c>
      <c r="H10" t="s">
        <v>62</v>
      </c>
      <c r="I10" t="s">
        <v>63</v>
      </c>
      <c r="J10" t="s">
        <v>64</v>
      </c>
      <c r="K10" t="s">
        <v>65</v>
      </c>
      <c r="L10" t="s">
        <v>66</v>
      </c>
      <c r="M10" t="s">
        <v>67</v>
      </c>
      <c r="N10" t="s">
        <v>68</v>
      </c>
      <c r="O10" t="s">
        <v>69</v>
      </c>
      <c r="P10" t="s">
        <v>70</v>
      </c>
      <c r="Q10" t="s">
        <v>71</v>
      </c>
    </row>
    <row r="11" spans="1:248" x14ac:dyDescent="0.35">
      <c r="B11" t="s">
        <v>55</v>
      </c>
      <c r="C11" t="s">
        <v>57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48" x14ac:dyDescent="0.35">
      <c r="A12" t="s">
        <v>72</v>
      </c>
      <c r="B12" t="s">
        <v>73</v>
      </c>
      <c r="C12" t="s">
        <v>74</v>
      </c>
      <c r="D12" t="s">
        <v>75</v>
      </c>
      <c r="E12" t="s">
        <v>76</v>
      </c>
      <c r="F12" t="s">
        <v>77</v>
      </c>
    </row>
    <row r="13" spans="1:24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48" x14ac:dyDescent="0.35">
      <c r="A14" t="s">
        <v>78</v>
      </c>
      <c r="B14" t="s">
        <v>79</v>
      </c>
      <c r="C14" t="s">
        <v>80</v>
      </c>
      <c r="D14" t="s">
        <v>81</v>
      </c>
      <c r="E14" t="s">
        <v>82</v>
      </c>
      <c r="F14" t="s">
        <v>83</v>
      </c>
      <c r="G14" t="s">
        <v>85</v>
      </c>
      <c r="H14" t="s">
        <v>87</v>
      </c>
    </row>
    <row r="15" spans="1:248" x14ac:dyDescent="0.35">
      <c r="B15">
        <v>-6276</v>
      </c>
      <c r="C15">
        <v>6.6</v>
      </c>
      <c r="D15">
        <v>1.7090000000000001E-5</v>
      </c>
      <c r="E15">
        <v>3.11</v>
      </c>
      <c r="F15" t="s">
        <v>84</v>
      </c>
      <c r="G15" t="s">
        <v>86</v>
      </c>
      <c r="H15">
        <v>0</v>
      </c>
    </row>
    <row r="16" spans="1:248" x14ac:dyDescent="0.35">
      <c r="A16" t="s">
        <v>88</v>
      </c>
      <c r="B16" t="s">
        <v>88</v>
      </c>
      <c r="C16" t="s">
        <v>88</v>
      </c>
      <c r="D16" t="s">
        <v>88</v>
      </c>
      <c r="E16" t="s">
        <v>88</v>
      </c>
      <c r="F16" t="s">
        <v>89</v>
      </c>
      <c r="G16" t="s">
        <v>89</v>
      </c>
      <c r="H16" t="s">
        <v>89</v>
      </c>
      <c r="I16" t="s">
        <v>89</v>
      </c>
      <c r="J16" t="s">
        <v>89</v>
      </c>
      <c r="K16" t="s">
        <v>89</v>
      </c>
      <c r="L16" t="s">
        <v>89</v>
      </c>
      <c r="M16" t="s">
        <v>89</v>
      </c>
      <c r="N16" t="s">
        <v>89</v>
      </c>
      <c r="O16" t="s">
        <v>89</v>
      </c>
      <c r="P16" t="s">
        <v>89</v>
      </c>
      <c r="Q16" t="s">
        <v>89</v>
      </c>
      <c r="R16" t="s">
        <v>89</v>
      </c>
      <c r="S16" t="s">
        <v>89</v>
      </c>
      <c r="T16" t="s">
        <v>89</v>
      </c>
      <c r="U16" t="s">
        <v>89</v>
      </c>
      <c r="V16" t="s">
        <v>89</v>
      </c>
      <c r="W16" t="s">
        <v>89</v>
      </c>
      <c r="X16" t="s">
        <v>89</v>
      </c>
      <c r="Y16" t="s">
        <v>89</v>
      </c>
      <c r="Z16" t="s">
        <v>89</v>
      </c>
      <c r="AA16" t="s">
        <v>89</v>
      </c>
      <c r="AB16" t="s">
        <v>89</v>
      </c>
      <c r="AC16" t="s">
        <v>90</v>
      </c>
      <c r="AD16" t="s">
        <v>90</v>
      </c>
      <c r="AE16" t="s">
        <v>90</v>
      </c>
      <c r="AF16" t="s">
        <v>90</v>
      </c>
      <c r="AG16" t="s">
        <v>90</v>
      </c>
      <c r="AH16" t="s">
        <v>91</v>
      </c>
      <c r="AI16" t="s">
        <v>91</v>
      </c>
      <c r="AJ16" t="s">
        <v>91</v>
      </c>
      <c r="AK16" t="s">
        <v>91</v>
      </c>
      <c r="AL16" t="s">
        <v>91</v>
      </c>
      <c r="AM16" t="s">
        <v>91</v>
      </c>
      <c r="AN16" t="s">
        <v>91</v>
      </c>
      <c r="AO16" t="s">
        <v>91</v>
      </c>
      <c r="AP16" t="s">
        <v>91</v>
      </c>
      <c r="AQ16" t="s">
        <v>91</v>
      </c>
      <c r="AR16" t="s">
        <v>91</v>
      </c>
      <c r="AS16" t="s">
        <v>91</v>
      </c>
      <c r="AT16" t="s">
        <v>91</v>
      </c>
      <c r="AU16" t="s">
        <v>91</v>
      </c>
      <c r="AV16" t="s">
        <v>91</v>
      </c>
      <c r="AW16" t="s">
        <v>91</v>
      </c>
      <c r="AX16" t="s">
        <v>91</v>
      </c>
      <c r="AY16" t="s">
        <v>91</v>
      </c>
      <c r="AZ16" t="s">
        <v>91</v>
      </c>
      <c r="BA16" t="s">
        <v>91</v>
      </c>
      <c r="BB16" t="s">
        <v>91</v>
      </c>
      <c r="BC16" t="s">
        <v>91</v>
      </c>
      <c r="BD16" t="s">
        <v>91</v>
      </c>
      <c r="BE16" t="s">
        <v>91</v>
      </c>
      <c r="BF16" t="s">
        <v>91</v>
      </c>
      <c r="BG16" t="s">
        <v>91</v>
      </c>
      <c r="BH16" t="s">
        <v>91</v>
      </c>
      <c r="BI16" t="s">
        <v>91</v>
      </c>
      <c r="BJ16" t="s">
        <v>92</v>
      </c>
      <c r="BK16" t="s">
        <v>92</v>
      </c>
      <c r="BL16" t="s">
        <v>92</v>
      </c>
      <c r="BM16" t="s">
        <v>92</v>
      </c>
      <c r="BN16" t="s">
        <v>92</v>
      </c>
      <c r="BO16" t="s">
        <v>92</v>
      </c>
      <c r="BP16" t="s">
        <v>92</v>
      </c>
      <c r="BQ16" t="s">
        <v>92</v>
      </c>
      <c r="BR16" t="s">
        <v>93</v>
      </c>
      <c r="BS16" t="s">
        <v>93</v>
      </c>
      <c r="BT16" t="s">
        <v>93</v>
      </c>
      <c r="BU16" t="s">
        <v>93</v>
      </c>
      <c r="BV16" t="s">
        <v>93</v>
      </c>
      <c r="BW16" t="s">
        <v>93</v>
      </c>
      <c r="BX16" t="s">
        <v>93</v>
      </c>
      <c r="BY16" t="s">
        <v>93</v>
      </c>
      <c r="BZ16" t="s">
        <v>93</v>
      </c>
      <c r="CA16" t="s">
        <v>93</v>
      </c>
      <c r="CB16" t="s">
        <v>94</v>
      </c>
      <c r="CC16" t="s">
        <v>94</v>
      </c>
      <c r="CD16" t="s">
        <v>94</v>
      </c>
      <c r="CE16" t="s">
        <v>94</v>
      </c>
      <c r="CF16" t="s">
        <v>95</v>
      </c>
      <c r="CG16" t="s">
        <v>95</v>
      </c>
      <c r="CH16" t="s">
        <v>95</v>
      </c>
      <c r="CI16" t="s">
        <v>95</v>
      </c>
      <c r="CJ16" t="s">
        <v>95</v>
      </c>
      <c r="CK16" t="s">
        <v>95</v>
      </c>
      <c r="CL16" t="s">
        <v>95</v>
      </c>
      <c r="CM16" t="s">
        <v>95</v>
      </c>
      <c r="CN16" t="s">
        <v>95</v>
      </c>
      <c r="CO16" t="s">
        <v>95</v>
      </c>
      <c r="CP16" t="s">
        <v>95</v>
      </c>
      <c r="CQ16" t="s">
        <v>95</v>
      </c>
      <c r="CR16" t="s">
        <v>95</v>
      </c>
      <c r="CS16" t="s">
        <v>95</v>
      </c>
      <c r="CT16" t="s">
        <v>95</v>
      </c>
      <c r="CU16" t="s">
        <v>95</v>
      </c>
      <c r="CV16" t="s">
        <v>95</v>
      </c>
      <c r="CW16" t="s">
        <v>95</v>
      </c>
      <c r="CX16" t="s">
        <v>96</v>
      </c>
      <c r="CY16" t="s">
        <v>96</v>
      </c>
      <c r="CZ16" t="s">
        <v>96</v>
      </c>
      <c r="DA16" t="s">
        <v>96</v>
      </c>
      <c r="DB16" t="s">
        <v>96</v>
      </c>
      <c r="DC16" t="s">
        <v>96</v>
      </c>
      <c r="DD16" t="s">
        <v>96</v>
      </c>
      <c r="DE16" t="s">
        <v>96</v>
      </c>
      <c r="DF16" t="s">
        <v>96</v>
      </c>
      <c r="DG16" t="s">
        <v>96</v>
      </c>
      <c r="DH16" t="s">
        <v>97</v>
      </c>
      <c r="DI16" t="s">
        <v>97</v>
      </c>
      <c r="DJ16" t="s">
        <v>97</v>
      </c>
      <c r="DK16" t="s">
        <v>97</v>
      </c>
      <c r="DL16" t="s">
        <v>97</v>
      </c>
      <c r="DM16" t="s">
        <v>97</v>
      </c>
      <c r="DN16" t="s">
        <v>97</v>
      </c>
      <c r="DO16" t="s">
        <v>97</v>
      </c>
      <c r="DP16" t="s">
        <v>97</v>
      </c>
      <c r="DQ16" t="s">
        <v>97</v>
      </c>
      <c r="DR16" t="s">
        <v>97</v>
      </c>
      <c r="DS16" t="s">
        <v>97</v>
      </c>
      <c r="DT16" t="s">
        <v>97</v>
      </c>
      <c r="DU16" t="s">
        <v>97</v>
      </c>
      <c r="DV16" t="s">
        <v>97</v>
      </c>
      <c r="DW16" t="s">
        <v>97</v>
      </c>
      <c r="DX16" t="s">
        <v>97</v>
      </c>
      <c r="DY16" t="s">
        <v>97</v>
      </c>
      <c r="DZ16" t="s">
        <v>98</v>
      </c>
      <c r="EA16" t="s">
        <v>98</v>
      </c>
      <c r="EB16" t="s">
        <v>98</v>
      </c>
      <c r="EC16" t="s">
        <v>98</v>
      </c>
      <c r="ED16" t="s">
        <v>98</v>
      </c>
      <c r="EE16" t="s">
        <v>99</v>
      </c>
      <c r="EF16" t="s">
        <v>99</v>
      </c>
      <c r="EG16" t="s">
        <v>99</v>
      </c>
      <c r="EH16" t="s">
        <v>99</v>
      </c>
      <c r="EI16" t="s">
        <v>99</v>
      </c>
      <c r="EJ16" t="s">
        <v>99</v>
      </c>
      <c r="EK16" t="s">
        <v>99</v>
      </c>
      <c r="EL16" t="s">
        <v>99</v>
      </c>
      <c r="EM16" t="s">
        <v>99</v>
      </c>
      <c r="EN16" t="s">
        <v>99</v>
      </c>
      <c r="EO16" t="s">
        <v>99</v>
      </c>
      <c r="EP16" t="s">
        <v>99</v>
      </c>
      <c r="EQ16" t="s">
        <v>99</v>
      </c>
      <c r="ER16" t="s">
        <v>100</v>
      </c>
      <c r="ES16" t="s">
        <v>100</v>
      </c>
      <c r="ET16" t="s">
        <v>100</v>
      </c>
      <c r="EU16" t="s">
        <v>100</v>
      </c>
      <c r="EV16" t="s">
        <v>100</v>
      </c>
      <c r="EW16" t="s">
        <v>100</v>
      </c>
      <c r="EX16" t="s">
        <v>100</v>
      </c>
      <c r="EY16" t="s">
        <v>100</v>
      </c>
      <c r="EZ16" t="s">
        <v>100</v>
      </c>
      <c r="FA16" t="s">
        <v>100</v>
      </c>
      <c r="FB16" t="s">
        <v>100</v>
      </c>
      <c r="FC16" t="s">
        <v>101</v>
      </c>
      <c r="FD16" t="s">
        <v>101</v>
      </c>
      <c r="FE16" t="s">
        <v>101</v>
      </c>
      <c r="FF16" t="s">
        <v>101</v>
      </c>
      <c r="FG16" t="s">
        <v>101</v>
      </c>
      <c r="FH16" t="s">
        <v>101</v>
      </c>
      <c r="FI16" t="s">
        <v>101</v>
      </c>
      <c r="FJ16" t="s">
        <v>101</v>
      </c>
      <c r="FK16" t="s">
        <v>101</v>
      </c>
      <c r="FL16" t="s">
        <v>101</v>
      </c>
      <c r="FM16" t="s">
        <v>101</v>
      </c>
      <c r="FN16" t="s">
        <v>101</v>
      </c>
      <c r="FO16" t="s">
        <v>101</v>
      </c>
      <c r="FP16" t="s">
        <v>101</v>
      </c>
      <c r="FQ16" t="s">
        <v>101</v>
      </c>
      <c r="FR16" t="s">
        <v>101</v>
      </c>
      <c r="FS16" t="s">
        <v>101</v>
      </c>
      <c r="FT16" t="s">
        <v>101</v>
      </c>
      <c r="FU16" t="s">
        <v>102</v>
      </c>
      <c r="FV16" t="s">
        <v>102</v>
      </c>
      <c r="FW16" t="s">
        <v>102</v>
      </c>
      <c r="FX16" t="s">
        <v>102</v>
      </c>
      <c r="FY16" t="s">
        <v>102</v>
      </c>
      <c r="FZ16" t="s">
        <v>102</v>
      </c>
      <c r="GA16" t="s">
        <v>102</v>
      </c>
      <c r="GB16" t="s">
        <v>102</v>
      </c>
      <c r="GC16" t="s">
        <v>102</v>
      </c>
      <c r="GD16" t="s">
        <v>102</v>
      </c>
      <c r="GE16" t="s">
        <v>102</v>
      </c>
      <c r="GF16" t="s">
        <v>102</v>
      </c>
      <c r="GG16" t="s">
        <v>102</v>
      </c>
      <c r="GH16" t="s">
        <v>102</v>
      </c>
      <c r="GI16" t="s">
        <v>102</v>
      </c>
      <c r="GJ16" t="s">
        <v>102</v>
      </c>
      <c r="GK16" t="s">
        <v>102</v>
      </c>
      <c r="GL16" t="s">
        <v>102</v>
      </c>
      <c r="GM16" t="s">
        <v>102</v>
      </c>
      <c r="GN16" t="s">
        <v>103</v>
      </c>
      <c r="GO16" t="s">
        <v>103</v>
      </c>
      <c r="GP16" t="s">
        <v>103</v>
      </c>
      <c r="GQ16" t="s">
        <v>103</v>
      </c>
      <c r="GR16" t="s">
        <v>103</v>
      </c>
      <c r="GS16" t="s">
        <v>103</v>
      </c>
      <c r="GT16" t="s">
        <v>103</v>
      </c>
      <c r="GU16" t="s">
        <v>103</v>
      </c>
      <c r="GV16" t="s">
        <v>103</v>
      </c>
      <c r="GW16" t="s">
        <v>103</v>
      </c>
      <c r="GX16" t="s">
        <v>103</v>
      </c>
      <c r="GY16" t="s">
        <v>103</v>
      </c>
      <c r="GZ16" t="s">
        <v>103</v>
      </c>
      <c r="HA16" t="s">
        <v>103</v>
      </c>
      <c r="HB16" t="s">
        <v>103</v>
      </c>
      <c r="HC16" t="s">
        <v>103</v>
      </c>
      <c r="HD16" t="s">
        <v>103</v>
      </c>
      <c r="HE16" t="s">
        <v>103</v>
      </c>
      <c r="HF16" t="s">
        <v>103</v>
      </c>
      <c r="HG16" t="s">
        <v>104</v>
      </c>
      <c r="HH16" t="s">
        <v>104</v>
      </c>
      <c r="HI16" t="s">
        <v>104</v>
      </c>
      <c r="HJ16" t="s">
        <v>104</v>
      </c>
      <c r="HK16" t="s">
        <v>104</v>
      </c>
      <c r="HL16" t="s">
        <v>104</v>
      </c>
      <c r="HM16" t="s">
        <v>104</v>
      </c>
      <c r="HN16" t="s">
        <v>104</v>
      </c>
      <c r="HO16" t="s">
        <v>104</v>
      </c>
      <c r="HP16" t="s">
        <v>104</v>
      </c>
      <c r="HQ16" t="s">
        <v>104</v>
      </c>
      <c r="HR16" t="s">
        <v>104</v>
      </c>
      <c r="HS16" t="s">
        <v>104</v>
      </c>
      <c r="HT16" t="s">
        <v>104</v>
      </c>
      <c r="HU16" t="s">
        <v>104</v>
      </c>
      <c r="HV16" t="s">
        <v>104</v>
      </c>
      <c r="HW16" t="s">
        <v>104</v>
      </c>
      <c r="HX16" t="s">
        <v>104</v>
      </c>
      <c r="HY16" t="s">
        <v>105</v>
      </c>
      <c r="HZ16" t="s">
        <v>105</v>
      </c>
      <c r="IA16" t="s">
        <v>105</v>
      </c>
      <c r="IB16" t="s">
        <v>105</v>
      </c>
      <c r="IC16" t="s">
        <v>105</v>
      </c>
      <c r="ID16" t="s">
        <v>105</v>
      </c>
      <c r="IE16" t="s">
        <v>105</v>
      </c>
      <c r="IF16" t="s">
        <v>105</v>
      </c>
      <c r="IG16" t="s">
        <v>105</v>
      </c>
      <c r="IH16" t="s">
        <v>105</v>
      </c>
      <c r="II16" t="s">
        <v>105</v>
      </c>
      <c r="IJ16" t="s">
        <v>105</v>
      </c>
      <c r="IK16" t="s">
        <v>105</v>
      </c>
      <c r="IL16" t="s">
        <v>105</v>
      </c>
      <c r="IM16" t="s">
        <v>105</v>
      </c>
      <c r="IN16" t="s">
        <v>105</v>
      </c>
    </row>
    <row r="17" spans="1:248" x14ac:dyDescent="0.35">
      <c r="A17" t="s">
        <v>106</v>
      </c>
      <c r="B17" t="s">
        <v>107</v>
      </c>
      <c r="C17" t="s">
        <v>108</v>
      </c>
      <c r="D17" t="s">
        <v>109</v>
      </c>
      <c r="E17" t="s">
        <v>110</v>
      </c>
      <c r="F17" t="s">
        <v>111</v>
      </c>
      <c r="G17" t="s">
        <v>112</v>
      </c>
      <c r="H17" t="s">
        <v>113</v>
      </c>
      <c r="I17" t="s">
        <v>114</v>
      </c>
      <c r="J17" t="s">
        <v>115</v>
      </c>
      <c r="K17" t="s">
        <v>116</v>
      </c>
      <c r="L17" t="s">
        <v>117</v>
      </c>
      <c r="M17" t="s">
        <v>118</v>
      </c>
      <c r="N17" t="s">
        <v>119</v>
      </c>
      <c r="O17" t="s">
        <v>120</v>
      </c>
      <c r="P17" t="s">
        <v>121</v>
      </c>
      <c r="Q17" t="s">
        <v>122</v>
      </c>
      <c r="R17" t="s">
        <v>123</v>
      </c>
      <c r="S17" t="s">
        <v>124</v>
      </c>
      <c r="T17" t="s">
        <v>125</v>
      </c>
      <c r="U17" t="s">
        <v>126</v>
      </c>
      <c r="V17" t="s">
        <v>127</v>
      </c>
      <c r="W17" t="s">
        <v>128</v>
      </c>
      <c r="X17" t="s">
        <v>129</v>
      </c>
      <c r="Y17" t="s">
        <v>130</v>
      </c>
      <c r="Z17" t="s">
        <v>131</v>
      </c>
      <c r="AA17" t="s">
        <v>132</v>
      </c>
      <c r="AB17" t="s">
        <v>133</v>
      </c>
      <c r="AC17" t="s">
        <v>90</v>
      </c>
      <c r="AD17" t="s">
        <v>134</v>
      </c>
      <c r="AE17" t="s">
        <v>135</v>
      </c>
      <c r="AF17" t="s">
        <v>136</v>
      </c>
      <c r="AG17" t="s">
        <v>137</v>
      </c>
      <c r="AH17" t="s">
        <v>138</v>
      </c>
      <c r="AI17" t="s">
        <v>139</v>
      </c>
      <c r="AJ17" t="s">
        <v>140</v>
      </c>
      <c r="AK17" t="s">
        <v>141</v>
      </c>
      <c r="AL17" t="s">
        <v>142</v>
      </c>
      <c r="AM17" t="s">
        <v>143</v>
      </c>
      <c r="AN17" t="s">
        <v>144</v>
      </c>
      <c r="AO17" t="s">
        <v>145</v>
      </c>
      <c r="AP17" t="s">
        <v>146</v>
      </c>
      <c r="AQ17" t="s">
        <v>147</v>
      </c>
      <c r="AR17" t="s">
        <v>437</v>
      </c>
      <c r="AS17" t="s">
        <v>148</v>
      </c>
      <c r="AT17" t="s">
        <v>149</v>
      </c>
      <c r="AU17" t="s">
        <v>150</v>
      </c>
      <c r="AV17" t="s">
        <v>151</v>
      </c>
      <c r="AW17" t="s">
        <v>152</v>
      </c>
      <c r="AX17" t="s">
        <v>153</v>
      </c>
      <c r="AY17" t="s">
        <v>154</v>
      </c>
      <c r="AZ17" t="s">
        <v>155</v>
      </c>
      <c r="BA17" t="s">
        <v>156</v>
      </c>
      <c r="BB17" t="s">
        <v>157</v>
      </c>
      <c r="BC17" t="s">
        <v>158</v>
      </c>
      <c r="BD17" t="s">
        <v>159</v>
      </c>
      <c r="BE17" t="s">
        <v>160</v>
      </c>
      <c r="BF17" t="s">
        <v>161</v>
      </c>
      <c r="BG17" t="s">
        <v>162</v>
      </c>
      <c r="BH17" t="s">
        <v>163</v>
      </c>
      <c r="BI17" t="s">
        <v>164</v>
      </c>
      <c r="BJ17" t="s">
        <v>165</v>
      </c>
      <c r="BK17" t="s">
        <v>166</v>
      </c>
      <c r="BL17" t="s">
        <v>167</v>
      </c>
      <c r="BM17" t="s">
        <v>168</v>
      </c>
      <c r="BN17" t="s">
        <v>169</v>
      </c>
      <c r="BO17" t="s">
        <v>170</v>
      </c>
      <c r="BP17" t="s">
        <v>171</v>
      </c>
      <c r="BQ17" t="s">
        <v>172</v>
      </c>
      <c r="BR17" t="s">
        <v>165</v>
      </c>
      <c r="BS17" t="s">
        <v>173</v>
      </c>
      <c r="BT17" t="s">
        <v>140</v>
      </c>
      <c r="BU17" t="s">
        <v>174</v>
      </c>
      <c r="BV17" t="s">
        <v>175</v>
      </c>
      <c r="BW17" t="s">
        <v>176</v>
      </c>
      <c r="BX17" t="s">
        <v>177</v>
      </c>
      <c r="BY17" t="s">
        <v>178</v>
      </c>
      <c r="BZ17" t="s">
        <v>179</v>
      </c>
      <c r="CA17" t="s">
        <v>180</v>
      </c>
      <c r="CB17" t="s">
        <v>181</v>
      </c>
      <c r="CC17" t="s">
        <v>182</v>
      </c>
      <c r="CD17" t="s">
        <v>183</v>
      </c>
      <c r="CE17" t="s">
        <v>184</v>
      </c>
      <c r="CF17" t="s">
        <v>111</v>
      </c>
      <c r="CG17" t="s">
        <v>185</v>
      </c>
      <c r="CH17" t="s">
        <v>186</v>
      </c>
      <c r="CI17" t="s">
        <v>187</v>
      </c>
      <c r="CJ17" t="s">
        <v>188</v>
      </c>
      <c r="CK17" t="s">
        <v>189</v>
      </c>
      <c r="CL17" t="s">
        <v>190</v>
      </c>
      <c r="CM17" t="s">
        <v>191</v>
      </c>
      <c r="CN17" t="s">
        <v>192</v>
      </c>
      <c r="CO17" t="s">
        <v>193</v>
      </c>
      <c r="CP17" t="s">
        <v>194</v>
      </c>
      <c r="CQ17" t="s">
        <v>195</v>
      </c>
      <c r="CR17" t="s">
        <v>196</v>
      </c>
      <c r="CS17" t="s">
        <v>197</v>
      </c>
      <c r="CT17" t="s">
        <v>198</v>
      </c>
      <c r="CU17" t="s">
        <v>199</v>
      </c>
      <c r="CV17" t="s">
        <v>200</v>
      </c>
      <c r="CW17" t="s">
        <v>201</v>
      </c>
      <c r="CX17" t="s">
        <v>202</v>
      </c>
      <c r="CY17" t="s">
        <v>203</v>
      </c>
      <c r="CZ17" t="s">
        <v>204</v>
      </c>
      <c r="DA17" t="s">
        <v>205</v>
      </c>
      <c r="DB17" t="s">
        <v>206</v>
      </c>
      <c r="DC17" t="s">
        <v>207</v>
      </c>
      <c r="DD17" t="s">
        <v>208</v>
      </c>
      <c r="DE17" t="s">
        <v>209</v>
      </c>
      <c r="DF17" t="s">
        <v>210</v>
      </c>
      <c r="DG17" t="s">
        <v>211</v>
      </c>
      <c r="DH17" t="s">
        <v>212</v>
      </c>
      <c r="DI17" t="s">
        <v>213</v>
      </c>
      <c r="DJ17" t="s">
        <v>214</v>
      </c>
      <c r="DK17" t="s">
        <v>215</v>
      </c>
      <c r="DL17" t="s">
        <v>216</v>
      </c>
      <c r="DM17" t="s">
        <v>217</v>
      </c>
      <c r="DN17" t="s">
        <v>218</v>
      </c>
      <c r="DO17" t="s">
        <v>219</v>
      </c>
      <c r="DP17" t="s">
        <v>220</v>
      </c>
      <c r="DQ17" t="s">
        <v>221</v>
      </c>
      <c r="DR17" t="s">
        <v>222</v>
      </c>
      <c r="DS17" t="s">
        <v>223</v>
      </c>
      <c r="DT17" t="s">
        <v>224</v>
      </c>
      <c r="DU17" t="s">
        <v>225</v>
      </c>
      <c r="DV17" t="s">
        <v>226</v>
      </c>
      <c r="DW17" t="s">
        <v>227</v>
      </c>
      <c r="DX17" t="s">
        <v>228</v>
      </c>
      <c r="DY17" t="s">
        <v>229</v>
      </c>
      <c r="DZ17" t="s">
        <v>230</v>
      </c>
      <c r="EA17" t="s">
        <v>231</v>
      </c>
      <c r="EB17" t="s">
        <v>232</v>
      </c>
      <c r="EC17" t="s">
        <v>233</v>
      </c>
      <c r="ED17" t="s">
        <v>234</v>
      </c>
      <c r="EE17" t="s">
        <v>107</v>
      </c>
      <c r="EF17" t="s">
        <v>110</v>
      </c>
      <c r="EG17" t="s">
        <v>235</v>
      </c>
      <c r="EH17" t="s">
        <v>236</v>
      </c>
      <c r="EI17" t="s">
        <v>237</v>
      </c>
      <c r="EJ17" t="s">
        <v>238</v>
      </c>
      <c r="EK17" t="s">
        <v>239</v>
      </c>
      <c r="EL17" t="s">
        <v>240</v>
      </c>
      <c r="EM17" t="s">
        <v>241</v>
      </c>
      <c r="EN17" t="s">
        <v>242</v>
      </c>
      <c r="EO17" t="s">
        <v>243</v>
      </c>
      <c r="EP17" t="s">
        <v>244</v>
      </c>
      <c r="EQ17" t="s">
        <v>245</v>
      </c>
      <c r="ER17" t="s">
        <v>246</v>
      </c>
      <c r="ES17" t="s">
        <v>247</v>
      </c>
      <c r="ET17" t="s">
        <v>248</v>
      </c>
      <c r="EU17" t="s">
        <v>249</v>
      </c>
      <c r="EV17" t="s">
        <v>250</v>
      </c>
      <c r="EW17" t="s">
        <v>251</v>
      </c>
      <c r="EX17" t="s">
        <v>252</v>
      </c>
      <c r="EY17" t="s">
        <v>253</v>
      </c>
      <c r="EZ17" t="s">
        <v>254</v>
      </c>
      <c r="FA17" t="s">
        <v>255</v>
      </c>
      <c r="FB17" t="s">
        <v>256</v>
      </c>
      <c r="FC17" t="s">
        <v>257</v>
      </c>
      <c r="FD17" t="s">
        <v>258</v>
      </c>
      <c r="FE17" t="s">
        <v>259</v>
      </c>
      <c r="FF17" t="s">
        <v>260</v>
      </c>
      <c r="FG17" t="s">
        <v>261</v>
      </c>
      <c r="FH17" t="s">
        <v>262</v>
      </c>
      <c r="FI17" t="s">
        <v>263</v>
      </c>
      <c r="FJ17" t="s">
        <v>264</v>
      </c>
      <c r="FK17" t="s">
        <v>265</v>
      </c>
      <c r="FL17" t="s">
        <v>266</v>
      </c>
      <c r="FM17" t="s">
        <v>267</v>
      </c>
      <c r="FN17" t="s">
        <v>268</v>
      </c>
      <c r="FO17" t="s">
        <v>269</v>
      </c>
      <c r="FP17" t="s">
        <v>270</v>
      </c>
      <c r="FQ17" t="s">
        <v>271</v>
      </c>
      <c r="FR17" t="s">
        <v>272</v>
      </c>
      <c r="FS17" t="s">
        <v>273</v>
      </c>
      <c r="FT17" t="s">
        <v>274</v>
      </c>
      <c r="FU17" t="s">
        <v>275</v>
      </c>
      <c r="FV17" t="s">
        <v>276</v>
      </c>
      <c r="FW17" t="s">
        <v>277</v>
      </c>
      <c r="FX17" t="s">
        <v>278</v>
      </c>
      <c r="FY17" t="s">
        <v>279</v>
      </c>
      <c r="FZ17" t="s">
        <v>280</v>
      </c>
      <c r="GA17" t="s">
        <v>281</v>
      </c>
      <c r="GB17" t="s">
        <v>282</v>
      </c>
      <c r="GC17" t="s">
        <v>283</v>
      </c>
      <c r="GD17" t="s">
        <v>284</v>
      </c>
      <c r="GE17" t="s">
        <v>285</v>
      </c>
      <c r="GF17" t="s">
        <v>286</v>
      </c>
      <c r="GG17" t="s">
        <v>287</v>
      </c>
      <c r="GH17" t="s">
        <v>288</v>
      </c>
      <c r="GI17" t="s">
        <v>289</v>
      </c>
      <c r="GJ17" t="s">
        <v>290</v>
      </c>
      <c r="GK17" t="s">
        <v>291</v>
      </c>
      <c r="GL17" t="s">
        <v>292</v>
      </c>
      <c r="GM17" t="s">
        <v>293</v>
      </c>
      <c r="GN17" t="s">
        <v>294</v>
      </c>
      <c r="GO17" t="s">
        <v>295</v>
      </c>
      <c r="GP17" t="s">
        <v>296</v>
      </c>
      <c r="GQ17" t="s">
        <v>297</v>
      </c>
      <c r="GR17" t="s">
        <v>298</v>
      </c>
      <c r="GS17" t="s">
        <v>299</v>
      </c>
      <c r="GT17" t="s">
        <v>300</v>
      </c>
      <c r="GU17" t="s">
        <v>301</v>
      </c>
      <c r="GV17" t="s">
        <v>302</v>
      </c>
      <c r="GW17" t="s">
        <v>303</v>
      </c>
      <c r="GX17" t="s">
        <v>304</v>
      </c>
      <c r="GY17" t="s">
        <v>305</v>
      </c>
      <c r="GZ17" t="s">
        <v>306</v>
      </c>
      <c r="HA17" t="s">
        <v>307</v>
      </c>
      <c r="HB17" t="s">
        <v>308</v>
      </c>
      <c r="HC17" t="s">
        <v>309</v>
      </c>
      <c r="HD17" t="s">
        <v>310</v>
      </c>
      <c r="HE17" t="s">
        <v>311</v>
      </c>
      <c r="HF17" t="s">
        <v>312</v>
      </c>
      <c r="HG17" t="s">
        <v>313</v>
      </c>
      <c r="HH17" t="s">
        <v>314</v>
      </c>
      <c r="HI17" t="s">
        <v>315</v>
      </c>
      <c r="HJ17" t="s">
        <v>316</v>
      </c>
      <c r="HK17" t="s">
        <v>317</v>
      </c>
      <c r="HL17" t="s">
        <v>318</v>
      </c>
      <c r="HM17" t="s">
        <v>319</v>
      </c>
      <c r="HN17" t="s">
        <v>320</v>
      </c>
      <c r="HO17" t="s">
        <v>321</v>
      </c>
      <c r="HP17" t="s">
        <v>322</v>
      </c>
      <c r="HQ17" t="s">
        <v>323</v>
      </c>
      <c r="HR17" t="s">
        <v>324</v>
      </c>
      <c r="HS17" t="s">
        <v>325</v>
      </c>
      <c r="HT17" t="s">
        <v>326</v>
      </c>
      <c r="HU17" t="s">
        <v>327</v>
      </c>
      <c r="HV17" t="s">
        <v>328</v>
      </c>
      <c r="HW17" t="s">
        <v>329</v>
      </c>
      <c r="HX17" t="s">
        <v>330</v>
      </c>
      <c r="HY17" t="s">
        <v>331</v>
      </c>
      <c r="HZ17" t="s">
        <v>332</v>
      </c>
      <c r="IA17" t="s">
        <v>333</v>
      </c>
      <c r="IB17" t="s">
        <v>334</v>
      </c>
      <c r="IC17" t="s">
        <v>335</v>
      </c>
      <c r="ID17" t="s">
        <v>336</v>
      </c>
      <c r="IE17" t="s">
        <v>337</v>
      </c>
      <c r="IF17" t="s">
        <v>338</v>
      </c>
      <c r="IG17" t="s">
        <v>339</v>
      </c>
      <c r="IH17" t="s">
        <v>340</v>
      </c>
      <c r="II17" t="s">
        <v>341</v>
      </c>
      <c r="IJ17" t="s">
        <v>342</v>
      </c>
      <c r="IK17" t="s">
        <v>343</v>
      </c>
      <c r="IL17" t="s">
        <v>344</v>
      </c>
      <c r="IM17" t="s">
        <v>345</v>
      </c>
      <c r="IN17" t="s">
        <v>346</v>
      </c>
    </row>
    <row r="18" spans="1:248" x14ac:dyDescent="0.35">
      <c r="B18" t="s">
        <v>347</v>
      </c>
      <c r="C18" t="s">
        <v>347</v>
      </c>
      <c r="F18" t="s">
        <v>347</v>
      </c>
      <c r="G18" t="s">
        <v>348</v>
      </c>
      <c r="H18" t="s">
        <v>349</v>
      </c>
      <c r="I18" t="s">
        <v>350</v>
      </c>
      <c r="J18" t="s">
        <v>350</v>
      </c>
      <c r="K18" t="s">
        <v>192</v>
      </c>
      <c r="L18" t="s">
        <v>192</v>
      </c>
      <c r="M18" t="s">
        <v>348</v>
      </c>
      <c r="N18" t="s">
        <v>348</v>
      </c>
      <c r="O18" t="s">
        <v>348</v>
      </c>
      <c r="P18" t="s">
        <v>348</v>
      </c>
      <c r="Q18" t="s">
        <v>351</v>
      </c>
      <c r="R18" t="s">
        <v>352</v>
      </c>
      <c r="S18" t="s">
        <v>352</v>
      </c>
      <c r="T18" t="s">
        <v>353</v>
      </c>
      <c r="U18" t="s">
        <v>354</v>
      </c>
      <c r="V18" t="s">
        <v>353</v>
      </c>
      <c r="W18" t="s">
        <v>353</v>
      </c>
      <c r="X18" t="s">
        <v>353</v>
      </c>
      <c r="Y18" t="s">
        <v>351</v>
      </c>
      <c r="Z18" t="s">
        <v>351</v>
      </c>
      <c r="AA18" t="s">
        <v>351</v>
      </c>
      <c r="AB18" t="s">
        <v>351</v>
      </c>
      <c r="AC18" t="s">
        <v>355</v>
      </c>
      <c r="AD18" t="s">
        <v>354</v>
      </c>
      <c r="AF18" t="s">
        <v>354</v>
      </c>
      <c r="AG18" t="s">
        <v>355</v>
      </c>
      <c r="AN18" t="s">
        <v>349</v>
      </c>
      <c r="AU18" t="s">
        <v>349</v>
      </c>
      <c r="AV18" t="s">
        <v>349</v>
      </c>
      <c r="AW18" t="s">
        <v>349</v>
      </c>
      <c r="AY18" t="s">
        <v>356</v>
      </c>
      <c r="BK18" t="s">
        <v>357</v>
      </c>
      <c r="BL18" t="s">
        <v>357</v>
      </c>
      <c r="BM18" t="s">
        <v>357</v>
      </c>
      <c r="BN18" t="s">
        <v>349</v>
      </c>
      <c r="BP18" t="s">
        <v>358</v>
      </c>
      <c r="BS18" t="s">
        <v>357</v>
      </c>
      <c r="BX18" t="s">
        <v>347</v>
      </c>
      <c r="BY18" t="s">
        <v>347</v>
      </c>
      <c r="BZ18" t="s">
        <v>347</v>
      </c>
      <c r="CA18" t="s">
        <v>347</v>
      </c>
      <c r="CB18" t="s">
        <v>349</v>
      </c>
      <c r="CC18" t="s">
        <v>349</v>
      </c>
      <c r="CE18" t="s">
        <v>359</v>
      </c>
      <c r="CF18" t="s">
        <v>347</v>
      </c>
      <c r="CG18" t="s">
        <v>350</v>
      </c>
      <c r="CH18" t="s">
        <v>350</v>
      </c>
      <c r="CI18" t="s">
        <v>360</v>
      </c>
      <c r="CJ18" t="s">
        <v>360</v>
      </c>
      <c r="CK18" t="s">
        <v>350</v>
      </c>
      <c r="CL18" t="s">
        <v>360</v>
      </c>
      <c r="CM18" t="s">
        <v>355</v>
      </c>
      <c r="CN18" t="s">
        <v>353</v>
      </c>
      <c r="CO18" t="s">
        <v>353</v>
      </c>
      <c r="CP18" t="s">
        <v>352</v>
      </c>
      <c r="CQ18" t="s">
        <v>352</v>
      </c>
      <c r="CR18" t="s">
        <v>352</v>
      </c>
      <c r="CS18" t="s">
        <v>352</v>
      </c>
      <c r="CT18" t="s">
        <v>352</v>
      </c>
      <c r="CU18" t="s">
        <v>361</v>
      </c>
      <c r="CV18" t="s">
        <v>349</v>
      </c>
      <c r="CW18" t="s">
        <v>349</v>
      </c>
      <c r="CX18" t="s">
        <v>350</v>
      </c>
      <c r="CY18" t="s">
        <v>350</v>
      </c>
      <c r="CZ18" t="s">
        <v>350</v>
      </c>
      <c r="DA18" t="s">
        <v>360</v>
      </c>
      <c r="DB18" t="s">
        <v>350</v>
      </c>
      <c r="DC18" t="s">
        <v>360</v>
      </c>
      <c r="DD18" t="s">
        <v>353</v>
      </c>
      <c r="DE18" t="s">
        <v>353</v>
      </c>
      <c r="DF18" t="s">
        <v>352</v>
      </c>
      <c r="DG18" t="s">
        <v>352</v>
      </c>
      <c r="DH18" t="s">
        <v>349</v>
      </c>
      <c r="DM18" t="s">
        <v>349</v>
      </c>
      <c r="DP18" t="s">
        <v>352</v>
      </c>
      <c r="DQ18" t="s">
        <v>352</v>
      </c>
      <c r="DR18" t="s">
        <v>352</v>
      </c>
      <c r="DS18" t="s">
        <v>352</v>
      </c>
      <c r="DT18" t="s">
        <v>352</v>
      </c>
      <c r="DU18" t="s">
        <v>349</v>
      </c>
      <c r="DV18" t="s">
        <v>349</v>
      </c>
      <c r="DW18" t="s">
        <v>349</v>
      </c>
      <c r="DX18" t="s">
        <v>347</v>
      </c>
      <c r="EA18" t="s">
        <v>362</v>
      </c>
      <c r="EB18" t="s">
        <v>362</v>
      </c>
      <c r="ED18" t="s">
        <v>347</v>
      </c>
      <c r="EE18" t="s">
        <v>363</v>
      </c>
      <c r="EG18" t="s">
        <v>347</v>
      </c>
      <c r="EH18" t="s">
        <v>347</v>
      </c>
      <c r="EJ18" t="s">
        <v>364</v>
      </c>
      <c r="EK18" t="s">
        <v>365</v>
      </c>
      <c r="EL18" t="s">
        <v>364</v>
      </c>
      <c r="EM18" t="s">
        <v>365</v>
      </c>
      <c r="EN18" t="s">
        <v>364</v>
      </c>
      <c r="EO18" t="s">
        <v>365</v>
      </c>
      <c r="EP18" t="s">
        <v>354</v>
      </c>
      <c r="EQ18" t="s">
        <v>354</v>
      </c>
      <c r="ES18" t="s">
        <v>366</v>
      </c>
      <c r="EW18" t="s">
        <v>366</v>
      </c>
      <c r="FC18" t="s">
        <v>367</v>
      </c>
      <c r="FD18" t="s">
        <v>367</v>
      </c>
      <c r="FQ18" t="s">
        <v>367</v>
      </c>
      <c r="FR18" t="s">
        <v>367</v>
      </c>
      <c r="FS18" t="s">
        <v>368</v>
      </c>
      <c r="FT18" t="s">
        <v>368</v>
      </c>
      <c r="FU18" t="s">
        <v>352</v>
      </c>
      <c r="FV18" t="s">
        <v>352</v>
      </c>
      <c r="FW18" t="s">
        <v>354</v>
      </c>
      <c r="FX18" t="s">
        <v>352</v>
      </c>
      <c r="FY18" t="s">
        <v>360</v>
      </c>
      <c r="FZ18" t="s">
        <v>354</v>
      </c>
      <c r="GA18" t="s">
        <v>354</v>
      </c>
      <c r="GC18" t="s">
        <v>367</v>
      </c>
      <c r="GD18" t="s">
        <v>367</v>
      </c>
      <c r="GE18" t="s">
        <v>367</v>
      </c>
      <c r="GF18" t="s">
        <v>367</v>
      </c>
      <c r="GG18" t="s">
        <v>367</v>
      </c>
      <c r="GH18" t="s">
        <v>367</v>
      </c>
      <c r="GI18" t="s">
        <v>367</v>
      </c>
      <c r="GJ18" t="s">
        <v>369</v>
      </c>
      <c r="GK18" t="s">
        <v>370</v>
      </c>
      <c r="GL18" t="s">
        <v>369</v>
      </c>
      <c r="GM18" t="s">
        <v>369</v>
      </c>
      <c r="GN18" t="s">
        <v>367</v>
      </c>
      <c r="GO18" t="s">
        <v>367</v>
      </c>
      <c r="GP18" t="s">
        <v>367</v>
      </c>
      <c r="GQ18" t="s">
        <v>367</v>
      </c>
      <c r="GR18" t="s">
        <v>367</v>
      </c>
      <c r="GS18" t="s">
        <v>367</v>
      </c>
      <c r="GT18" t="s">
        <v>367</v>
      </c>
      <c r="GU18" t="s">
        <v>367</v>
      </c>
      <c r="GV18" t="s">
        <v>367</v>
      </c>
      <c r="GW18" t="s">
        <v>367</v>
      </c>
      <c r="GX18" t="s">
        <v>367</v>
      </c>
      <c r="GY18" t="s">
        <v>367</v>
      </c>
      <c r="HF18" t="s">
        <v>367</v>
      </c>
      <c r="HG18" t="s">
        <v>354</v>
      </c>
      <c r="HH18" t="s">
        <v>354</v>
      </c>
      <c r="HI18" t="s">
        <v>364</v>
      </c>
      <c r="HJ18" t="s">
        <v>365</v>
      </c>
      <c r="HK18" t="s">
        <v>365</v>
      </c>
      <c r="HO18" t="s">
        <v>365</v>
      </c>
      <c r="HS18" t="s">
        <v>350</v>
      </c>
      <c r="HT18" t="s">
        <v>350</v>
      </c>
      <c r="HU18" t="s">
        <v>360</v>
      </c>
      <c r="HV18" t="s">
        <v>360</v>
      </c>
      <c r="HW18" t="s">
        <v>371</v>
      </c>
      <c r="HX18" t="s">
        <v>371</v>
      </c>
      <c r="HZ18" t="s">
        <v>355</v>
      </c>
      <c r="IA18" t="s">
        <v>355</v>
      </c>
      <c r="IB18" t="s">
        <v>352</v>
      </c>
      <c r="IC18" t="s">
        <v>352</v>
      </c>
      <c r="ID18" t="s">
        <v>352</v>
      </c>
      <c r="IE18" t="s">
        <v>352</v>
      </c>
      <c r="IF18" t="s">
        <v>352</v>
      </c>
      <c r="IG18" t="s">
        <v>354</v>
      </c>
      <c r="IH18" t="s">
        <v>354</v>
      </c>
      <c r="II18" t="s">
        <v>354</v>
      </c>
      <c r="IJ18" t="s">
        <v>352</v>
      </c>
      <c r="IK18" t="s">
        <v>350</v>
      </c>
      <c r="IL18" t="s">
        <v>360</v>
      </c>
      <c r="IM18" t="s">
        <v>354</v>
      </c>
      <c r="IN18" t="s">
        <v>354</v>
      </c>
    </row>
    <row r="19" spans="1:248" x14ac:dyDescent="0.35">
      <c r="A19">
        <v>2</v>
      </c>
      <c r="B19">
        <v>1599657254.5999999</v>
      </c>
      <c r="C19">
        <v>2147.0999999046298</v>
      </c>
      <c r="D19" t="s">
        <v>378</v>
      </c>
      <c r="E19" t="s">
        <v>379</v>
      </c>
      <c r="F19">
        <v>1599657254.5999999</v>
      </c>
      <c r="G19">
        <f t="shared" ref="G19:G30" si="0">CM19*AE19*(CI19-CJ19)/(100*$B$7*(1000-AE19*CI19))</f>
        <v>2.7166803693876563E-3</v>
      </c>
      <c r="H19">
        <f t="shared" ref="H19:H30" si="1">CM19*AE19*(CH19-CG19*(1000-AE19*CJ19)/(1000-AE19*CI19))/(100*$B$7)</f>
        <v>16.727312005099531</v>
      </c>
      <c r="I19">
        <f t="shared" ref="I19:I30" si="2">CG19 - IF(AE19&gt;1, H19*$B$7*100/(AG19*CU19), 0)</f>
        <v>378.62799999999999</v>
      </c>
      <c r="J19">
        <f t="shared" ref="J19:J30" si="3">((P19-G19/2)*I19-H19)/(P19+G19/2)</f>
        <v>258.45466560132547</v>
      </c>
      <c r="K19">
        <f t="shared" ref="K19:K30" si="4">J19*(CN19+CO19)/1000</f>
        <v>26.390262891298917</v>
      </c>
      <c r="L19">
        <f t="shared" ref="L19:L30" si="5">(CG19 - IF(AE19&gt;1, H19*$B$7*100/(AG19*CU19), 0))*(CN19+CO19)/1000</f>
        <v>38.660909582571996</v>
      </c>
      <c r="M19">
        <f t="shared" ref="M19:M30" si="6">2/((1/O19-1/N19)+SIGN(O19)*SQRT((1/O19-1/N19)*(1/O19-1/N19) + 4*$C$7/(($C$7+1)*($C$7+1))*(2*1/O19*1/N19-1/N19*1/N19)))</f>
        <v>0.24335600668667626</v>
      </c>
      <c r="N19">
        <f t="shared" ref="N19:N30" si="7">IF(LEFT($D$7,1)&lt;&gt;"0",IF(LEFT($D$7,1)="1",3,$E$7),$D$5+$E$5*(CU19*CN19/($K$5*1000))+$F$5*(CU19*CN19/($K$5*1000))*MAX(MIN($B$7,$J$5),$I$5)*MAX(MIN($B$7,$J$5),$I$5)+$G$5*MAX(MIN($B$7,$J$5),$I$5)*(CU19*CN19/($K$5*1000))+$H$5*(CU19*CN19/($K$5*1000))*(CU19*CN19/($K$5*1000)))</f>
        <v>2.9624712570706393</v>
      </c>
      <c r="O19">
        <f t="shared" ref="O19:O30" si="8">G19*(1000-(1000*0.61365*EXP(17.502*S19/(240.97+S19))/(CN19+CO19)+CI19)/2)/(1000*0.61365*EXP(17.502*S19/(240.97+S19))/(CN19+CO19)-CI19)</f>
        <v>0.23277051696960391</v>
      </c>
      <c r="P19">
        <f t="shared" ref="P19:P30" si="9">1/(($C$7+1)/(M19/1.6)+1/(N19/1.37)) + $C$7/(($C$7+1)/(M19/1.6) + $C$7/(N19/1.37))</f>
        <v>0.14639426524019056</v>
      </c>
      <c r="Q19">
        <f t="shared" ref="Q19:Q30" si="10">(CC19*CE19)</f>
        <v>209.71070897290051</v>
      </c>
      <c r="R19">
        <f t="shared" ref="R19:R30" si="11">(CP19+(Q19+2*0.95*0.0000000567*(((CP19+$B$9)+273)^4-(CP19+273)^4)-44100*G19)/(1.84*29.3*N19+8*0.95*0.0000000567*(CP19+273)^3))</f>
        <v>24.174077847167897</v>
      </c>
      <c r="S19">
        <f t="shared" ref="S19:S30" si="12">($C$9*CQ19+$D$9*CR19+$E$9*R19)</f>
        <v>22.988800000000001</v>
      </c>
      <c r="T19">
        <f t="shared" ref="T19:T30" si="13">0.61365*EXP(17.502*S19/(240.97+S19))</f>
        <v>2.8178108277813427</v>
      </c>
      <c r="U19">
        <f t="shared" ref="U19:U30" si="14">(V19/W19*100)</f>
        <v>56.345103385853477</v>
      </c>
      <c r="V19">
        <f t="shared" ref="V19:V30" si="15">CI19*(CN19+CO19)/1000</f>
        <v>1.6521874921392001</v>
      </c>
      <c r="W19">
        <f t="shared" ref="W19:W30" si="16">0.61365*EXP(17.502*CP19/(240.97+CP19))</f>
        <v>2.9322645498135933</v>
      </c>
      <c r="X19">
        <f t="shared" ref="X19:X30" si="17">(T19-CI19*(CN19+CO19)/1000)</f>
        <v>1.1656233356421426</v>
      </c>
      <c r="Y19">
        <f t="shared" ref="Y19:Y30" si="18">(-G19*44100)</f>
        <v>-119.80560428999564</v>
      </c>
      <c r="Z19">
        <f t="shared" ref="Z19:Z30" si="19">2*29.3*N19*0.92*(CP19-S19)</f>
        <v>105.31458762113991</v>
      </c>
      <c r="AA19">
        <f t="shared" ref="AA19:AA30" si="20">2*0.95*0.0000000567*(((CP19+$B$9)+273)^4-(S19+273)^4)</f>
        <v>7.3930293665946705</v>
      </c>
      <c r="AB19">
        <f t="shared" ref="AB19:AB30" si="21">Q19+AA19+Y19+Z19</f>
        <v>202.61272167063944</v>
      </c>
      <c r="AC19">
        <v>0</v>
      </c>
      <c r="AD19">
        <v>0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MAX(0,($B$15+$C$15*CU19)/(1+$D$15*CU19)*CN19/(CP19+273)*$E$15)</f>
        <v>54485.094857186225</v>
      </c>
      <c r="AH19" t="s">
        <v>372</v>
      </c>
      <c r="AI19">
        <v>10456.200000000001</v>
      </c>
      <c r="AJ19">
        <v>733.55384615384605</v>
      </c>
      <c r="AK19">
        <v>3094.04</v>
      </c>
      <c r="AL19">
        <f t="shared" ref="AL19:AL30" si="25">AK19-AJ19</f>
        <v>2360.4861538461537</v>
      </c>
      <c r="AM19">
        <f t="shared" ref="AM19:AM30" si="26">AL19/AK19</f>
        <v>0.76291390991911989</v>
      </c>
      <c r="AN19">
        <v>-0.86086503378585599</v>
      </c>
      <c r="AO19" t="s">
        <v>380</v>
      </c>
      <c r="AP19">
        <v>10498.5</v>
      </c>
      <c r="AQ19">
        <v>802.77934615384595</v>
      </c>
      <c r="AR19">
        <v>1092.01</v>
      </c>
      <c r="AS19">
        <f t="shared" ref="AS19:AS30" si="27">1-AQ19/AR19</f>
        <v>0.26486081065755263</v>
      </c>
      <c r="AT19">
        <v>0.5</v>
      </c>
      <c r="AU19">
        <f t="shared" ref="AU19:AU30" si="28">CC19</f>
        <v>1093.0785008988464</v>
      </c>
      <c r="AV19">
        <f t="shared" ref="AV19:AV30" si="29">H19</f>
        <v>16.727312005099531</v>
      </c>
      <c r="AW19">
        <f t="shared" ref="AW19:AW30" si="30">AS19*AT19*AU19</f>
        <v>144.75682893020542</v>
      </c>
      <c r="AX19">
        <f t="shared" ref="AX19:AX30" si="31">BC19/AR19</f>
        <v>0.47195538502394668</v>
      </c>
      <c r="AY19">
        <f t="shared" ref="AY19:AY30" si="32">(AV19-AN19)/AU19</f>
        <v>1.6090497639851577E-2</v>
      </c>
      <c r="AZ19">
        <f t="shared" ref="AZ19:AZ30" si="33">(AK19-AR19)/AR19</f>
        <v>1.8333440169961814</v>
      </c>
      <c r="BA19" t="s">
        <v>381</v>
      </c>
      <c r="BB19">
        <v>576.63</v>
      </c>
      <c r="BC19">
        <f t="shared" ref="BC19:BC30" si="34">AR19-BB19</f>
        <v>515.38</v>
      </c>
      <c r="BD19">
        <f t="shared" ref="BD19:BD30" si="35">(AR19-AQ19)/(AR19-BB19)</f>
        <v>0.56119883163132844</v>
      </c>
      <c r="BE19">
        <f t="shared" ref="BE19:BE30" si="36">(AK19-AR19)/(AK19-BB19)</f>
        <v>0.79527371385670198</v>
      </c>
      <c r="BF19">
        <f t="shared" ref="BF19:BF30" si="37">(AR19-AQ19)/(AR19-AJ19)</f>
        <v>0.8068787513975535</v>
      </c>
      <c r="BG19">
        <f t="shared" ref="BG19:BG30" si="38">(AK19-AR19)/(AK19-AJ19)</f>
        <v>0.84814308134699767</v>
      </c>
      <c r="BH19">
        <f t="shared" ref="BH19:BH30" si="39">(BD19*BB19/AQ19)</f>
        <v>0.40310464367821053</v>
      </c>
      <c r="BI19">
        <f t="shared" ref="BI19:BI30" si="40">(1-BH19)</f>
        <v>0.59689535632178947</v>
      </c>
      <c r="BJ19">
        <v>386</v>
      </c>
      <c r="BK19">
        <v>300</v>
      </c>
      <c r="BL19">
        <v>300</v>
      </c>
      <c r="BM19">
        <v>300</v>
      </c>
      <c r="BN19">
        <v>10498.5</v>
      </c>
      <c r="BO19">
        <v>1044.98</v>
      </c>
      <c r="BP19">
        <v>-7.6194100000000001E-3</v>
      </c>
      <c r="BQ19">
        <v>2.36</v>
      </c>
      <c r="BR19" t="s">
        <v>373</v>
      </c>
      <c r="BS19" t="s">
        <v>373</v>
      </c>
      <c r="BT19" t="s">
        <v>373</v>
      </c>
      <c r="BU19" t="s">
        <v>373</v>
      </c>
      <c r="BV19" t="s">
        <v>373</v>
      </c>
      <c r="BW19" t="s">
        <v>373</v>
      </c>
      <c r="BX19" t="s">
        <v>373</v>
      </c>
      <c r="BY19" t="s">
        <v>373</v>
      </c>
      <c r="BZ19" t="s">
        <v>373</v>
      </c>
      <c r="CA19" t="s">
        <v>373</v>
      </c>
      <c r="CB19">
        <f t="shared" ref="CB19:CB30" si="41">$B$13*CV19+$C$13*CW19+$F$13*DH19*(1-DK19)</f>
        <v>1299.8499999999999</v>
      </c>
      <c r="CC19">
        <f t="shared" ref="CC19:CC30" si="42">CB19*CD19</f>
        <v>1093.0785008988464</v>
      </c>
      <c r="CD19">
        <f t="shared" ref="CD19:CD30" si="43">($B$13*$D$11+$C$13*$D$11+$F$13*((DU19+DM19)/MAX(DU19+DM19+DV19, 0.1)*$I$11+DV19/MAX(DU19+DM19+DV19, 0.1)*$J$11))/($B$13+$C$13+$F$13)</f>
        <v>0.84092664607365963</v>
      </c>
      <c r="CE19">
        <f t="shared" ref="CE19:CE30" si="44">($B$13*$K$11+$C$13*$K$11+$F$13*((DU19+DM19)/MAX(DU19+DM19+DV19, 0.1)*$P$11+DV19/MAX(DU19+DM19+DV19, 0.1)*$Q$11))/($B$13+$C$13+$F$13)</f>
        <v>0.19185329214731958</v>
      </c>
      <c r="CF19">
        <v>1599657254.5999999</v>
      </c>
      <c r="CG19">
        <v>378.62799999999999</v>
      </c>
      <c r="CH19">
        <v>399.93400000000003</v>
      </c>
      <c r="CI19">
        <v>16.180800000000001</v>
      </c>
      <c r="CJ19">
        <v>12.973699999999999</v>
      </c>
      <c r="CK19">
        <v>345.96800000000002</v>
      </c>
      <c r="CL19">
        <v>15.027699999999999</v>
      </c>
      <c r="CM19">
        <v>500.02600000000001</v>
      </c>
      <c r="CN19">
        <v>101.908</v>
      </c>
      <c r="CO19">
        <v>0.19989899999999999</v>
      </c>
      <c r="CP19">
        <v>23.648199999999999</v>
      </c>
      <c r="CQ19">
        <v>22.988800000000001</v>
      </c>
      <c r="CR19">
        <v>999.9</v>
      </c>
      <c r="CS19">
        <v>0</v>
      </c>
      <c r="CT19">
        <v>0</v>
      </c>
      <c r="CU19">
        <v>9998.1200000000008</v>
      </c>
      <c r="CV19">
        <v>0</v>
      </c>
      <c r="CW19">
        <v>1.5289399999999999E-3</v>
      </c>
      <c r="CX19">
        <v>-21.305199999999999</v>
      </c>
      <c r="CY19">
        <v>384.85599999999999</v>
      </c>
      <c r="CZ19">
        <v>405.19</v>
      </c>
      <c r="DA19">
        <v>3.2070699999999999</v>
      </c>
      <c r="DB19">
        <v>399.93400000000003</v>
      </c>
      <c r="DC19">
        <v>12.973699999999999</v>
      </c>
      <c r="DD19">
        <v>1.6489499999999999</v>
      </c>
      <c r="DE19">
        <v>1.32212</v>
      </c>
      <c r="DF19">
        <v>14.423999999999999</v>
      </c>
      <c r="DG19">
        <v>11.0527</v>
      </c>
      <c r="DH19">
        <v>1299.8499999999999</v>
      </c>
      <c r="DI19">
        <v>0.96898899999999999</v>
      </c>
      <c r="DJ19">
        <v>3.1011199999999999E-2</v>
      </c>
      <c r="DK19">
        <v>0</v>
      </c>
      <c r="DL19">
        <v>803.173</v>
      </c>
      <c r="DM19">
        <v>4.9990300000000003</v>
      </c>
      <c r="DN19">
        <v>10248.299999999999</v>
      </c>
      <c r="DO19">
        <v>10312.1</v>
      </c>
      <c r="DP19">
        <v>39.25</v>
      </c>
      <c r="DQ19">
        <v>41.875</v>
      </c>
      <c r="DR19">
        <v>40.75</v>
      </c>
      <c r="DS19">
        <v>40.625</v>
      </c>
      <c r="DT19">
        <v>41.25</v>
      </c>
      <c r="DU19">
        <v>1254.7</v>
      </c>
      <c r="DV19">
        <v>40.15</v>
      </c>
      <c r="DW19">
        <v>0</v>
      </c>
      <c r="DX19">
        <v>2146.6000001430498</v>
      </c>
      <c r="DY19">
        <v>0</v>
      </c>
      <c r="DZ19">
        <v>802.77934615384595</v>
      </c>
      <c r="EA19">
        <v>0.61705983486674199</v>
      </c>
      <c r="EB19">
        <v>13.008546871662301</v>
      </c>
      <c r="EC19">
        <v>10248.2961538462</v>
      </c>
      <c r="ED19">
        <v>15</v>
      </c>
      <c r="EE19">
        <v>1599657211.5999999</v>
      </c>
      <c r="EF19" t="s">
        <v>382</v>
      </c>
      <c r="EG19">
        <v>1599657203.0999999</v>
      </c>
      <c r="EH19">
        <v>1599657211.5999999</v>
      </c>
      <c r="EI19">
        <v>3</v>
      </c>
      <c r="EJ19">
        <v>0.94899999999999995</v>
      </c>
      <c r="EK19">
        <v>1.7000000000000001E-2</v>
      </c>
      <c r="EL19">
        <v>32.659999999999997</v>
      </c>
      <c r="EM19">
        <v>1.153</v>
      </c>
      <c r="EN19">
        <v>400</v>
      </c>
      <c r="EO19">
        <v>13</v>
      </c>
      <c r="EP19">
        <v>0.09</v>
      </c>
      <c r="EQ19">
        <v>0.04</v>
      </c>
      <c r="ER19">
        <v>-21.352036585365902</v>
      </c>
      <c r="ES19">
        <v>-8.3498257839695802E-3</v>
      </c>
      <c r="ET19">
        <v>3.72823292746731E-2</v>
      </c>
      <c r="EU19">
        <v>1</v>
      </c>
      <c r="EV19">
        <v>3.2014639024390199</v>
      </c>
      <c r="EW19">
        <v>3.1616445993029998E-2</v>
      </c>
      <c r="EX19">
        <v>3.5169671510694401E-3</v>
      </c>
      <c r="EY19">
        <v>1</v>
      </c>
      <c r="EZ19">
        <v>2</v>
      </c>
      <c r="FA19">
        <v>2</v>
      </c>
      <c r="FB19" t="s">
        <v>383</v>
      </c>
      <c r="FC19">
        <v>2.9374400000000001</v>
      </c>
      <c r="FD19">
        <v>2.8850799999999999</v>
      </c>
      <c r="FE19">
        <v>8.9929700000000001E-2</v>
      </c>
      <c r="FF19">
        <v>0.10054299999999999</v>
      </c>
      <c r="FG19">
        <v>8.5836099999999999E-2</v>
      </c>
      <c r="FH19">
        <v>7.5924199999999997E-2</v>
      </c>
      <c r="FI19">
        <v>29417.599999999999</v>
      </c>
      <c r="FJ19">
        <v>29511</v>
      </c>
      <c r="FK19">
        <v>29927.3</v>
      </c>
      <c r="FL19">
        <v>29913.5</v>
      </c>
      <c r="FM19">
        <v>36461.9</v>
      </c>
      <c r="FN19">
        <v>35308.1</v>
      </c>
      <c r="FO19">
        <v>43344.7</v>
      </c>
      <c r="FP19">
        <v>41001.199999999997</v>
      </c>
      <c r="FQ19">
        <v>2.1288</v>
      </c>
      <c r="FR19">
        <v>2.0819200000000002</v>
      </c>
      <c r="FS19">
        <v>4.4386799999999997E-2</v>
      </c>
      <c r="FT19">
        <v>0</v>
      </c>
      <c r="FU19">
        <v>22.2577</v>
      </c>
      <c r="FV19">
        <v>999.9</v>
      </c>
      <c r="FW19">
        <v>53.643999999999998</v>
      </c>
      <c r="FX19">
        <v>26.163</v>
      </c>
      <c r="FY19">
        <v>17.934699999999999</v>
      </c>
      <c r="FZ19">
        <v>64.010900000000007</v>
      </c>
      <c r="GA19">
        <v>36.678699999999999</v>
      </c>
      <c r="GB19">
        <v>1</v>
      </c>
      <c r="GC19">
        <v>-0.116011</v>
      </c>
      <c r="GD19">
        <v>1.2596099999999999</v>
      </c>
      <c r="GE19">
        <v>20.2532</v>
      </c>
      <c r="GF19">
        <v>5.2503799999999998</v>
      </c>
      <c r="GG19">
        <v>12.039899999999999</v>
      </c>
      <c r="GH19">
        <v>5.0250000000000004</v>
      </c>
      <c r="GI19">
        <v>3.3010000000000002</v>
      </c>
      <c r="GJ19">
        <v>9999</v>
      </c>
      <c r="GK19">
        <v>999.9</v>
      </c>
      <c r="GL19">
        <v>9999</v>
      </c>
      <c r="GM19">
        <v>9999</v>
      </c>
      <c r="GN19">
        <v>1.87825</v>
      </c>
      <c r="GO19">
        <v>1.87988</v>
      </c>
      <c r="GP19">
        <v>1.8787799999999999</v>
      </c>
      <c r="GQ19">
        <v>1.87927</v>
      </c>
      <c r="GR19">
        <v>1.8807799999999999</v>
      </c>
      <c r="GS19">
        <v>1.87531</v>
      </c>
      <c r="GT19">
        <v>1.8823399999999999</v>
      </c>
      <c r="GU19">
        <v>1.8771500000000001</v>
      </c>
      <c r="GV19">
        <v>0</v>
      </c>
      <c r="GW19">
        <v>0</v>
      </c>
      <c r="GX19">
        <v>0</v>
      </c>
      <c r="GY19">
        <v>0</v>
      </c>
      <c r="GZ19" t="s">
        <v>375</v>
      </c>
      <c r="HA19" t="s">
        <v>376</v>
      </c>
      <c r="HB19" t="s">
        <v>377</v>
      </c>
      <c r="HC19" t="s">
        <v>377</v>
      </c>
      <c r="HD19" t="s">
        <v>377</v>
      </c>
      <c r="HE19" t="s">
        <v>377</v>
      </c>
      <c r="HF19">
        <v>0</v>
      </c>
      <c r="HG19">
        <v>100</v>
      </c>
      <c r="HH19">
        <v>100</v>
      </c>
      <c r="HI19">
        <v>32.659999999999997</v>
      </c>
      <c r="HJ19">
        <v>1.1531</v>
      </c>
      <c r="HK19">
        <v>32.659999999999997</v>
      </c>
      <c r="HL19">
        <v>0</v>
      </c>
      <c r="HM19">
        <v>0</v>
      </c>
      <c r="HN19">
        <v>0</v>
      </c>
      <c r="HO19">
        <v>1.1530857142857101</v>
      </c>
      <c r="HP19">
        <v>0</v>
      </c>
      <c r="HQ19">
        <v>0</v>
      </c>
      <c r="HR19">
        <v>0</v>
      </c>
      <c r="HS19">
        <v>-1</v>
      </c>
      <c r="HT19">
        <v>-1</v>
      </c>
      <c r="HU19">
        <v>-1</v>
      </c>
      <c r="HV19">
        <v>-1</v>
      </c>
      <c r="HW19">
        <v>0.9</v>
      </c>
      <c r="HX19">
        <v>0.7</v>
      </c>
      <c r="HY19">
        <v>2</v>
      </c>
      <c r="HZ19">
        <v>508.65800000000002</v>
      </c>
      <c r="IA19">
        <v>534.25099999999998</v>
      </c>
      <c r="IB19">
        <v>21.276</v>
      </c>
      <c r="IC19">
        <v>25.773800000000001</v>
      </c>
      <c r="ID19">
        <v>30.000299999999999</v>
      </c>
      <c r="IE19">
        <v>25.787700000000001</v>
      </c>
      <c r="IF19">
        <v>25.768000000000001</v>
      </c>
      <c r="IG19">
        <v>18.407900000000001</v>
      </c>
      <c r="IH19">
        <v>100</v>
      </c>
      <c r="II19">
        <v>21.4054</v>
      </c>
      <c r="IJ19">
        <v>21.280899999999999</v>
      </c>
      <c r="IK19">
        <v>400</v>
      </c>
      <c r="IL19">
        <v>10.2982</v>
      </c>
      <c r="IM19">
        <v>101.42700000000001</v>
      </c>
      <c r="IN19">
        <v>111.66500000000001</v>
      </c>
    </row>
    <row r="20" spans="1:248" x14ac:dyDescent="0.35">
      <c r="A20">
        <v>3</v>
      </c>
      <c r="B20">
        <v>1599657352.5999999</v>
      </c>
      <c r="C20">
        <v>2245.0999999046298</v>
      </c>
      <c r="D20" t="s">
        <v>384</v>
      </c>
      <c r="E20" t="s">
        <v>385</v>
      </c>
      <c r="F20">
        <v>1599657352.5999999</v>
      </c>
      <c r="G20">
        <f t="shared" si="0"/>
        <v>2.7103270885015713E-3</v>
      </c>
      <c r="H20">
        <f t="shared" si="1"/>
        <v>16.72570999008877</v>
      </c>
      <c r="I20">
        <f t="shared" si="2"/>
        <v>378.67399999999998</v>
      </c>
      <c r="J20">
        <f t="shared" si="3"/>
        <v>258.4853408179855</v>
      </c>
      <c r="K20">
        <f t="shared" si="4"/>
        <v>26.393944096087335</v>
      </c>
      <c r="L20">
        <f t="shared" si="5"/>
        <v>38.666410849502</v>
      </c>
      <c r="M20">
        <f t="shared" si="6"/>
        <v>0.24327340842593762</v>
      </c>
      <c r="N20">
        <f t="shared" si="7"/>
        <v>2.96239646880806</v>
      </c>
      <c r="O20">
        <f t="shared" si="8"/>
        <v>0.23269468073202074</v>
      </c>
      <c r="P20">
        <f t="shared" si="9"/>
        <v>0.14634629606780963</v>
      </c>
      <c r="Q20">
        <f t="shared" si="10"/>
        <v>177.75748470041535</v>
      </c>
      <c r="R20">
        <f t="shared" si="11"/>
        <v>23.994820818672945</v>
      </c>
      <c r="S20">
        <f t="shared" si="12"/>
        <v>23.002500000000001</v>
      </c>
      <c r="T20">
        <f t="shared" si="13"/>
        <v>2.820148417589837</v>
      </c>
      <c r="U20">
        <f t="shared" si="14"/>
        <v>56.48500050986415</v>
      </c>
      <c r="V20">
        <f t="shared" si="15"/>
        <v>1.6568882882095002</v>
      </c>
      <c r="W20">
        <f t="shared" si="16"/>
        <v>2.9333243750615754</v>
      </c>
      <c r="X20">
        <f t="shared" si="17"/>
        <v>1.1632601293803368</v>
      </c>
      <c r="Y20">
        <f t="shared" si="18"/>
        <v>-119.5254246029193</v>
      </c>
      <c r="Z20">
        <f t="shared" si="19"/>
        <v>104.08217179847163</v>
      </c>
      <c r="AA20">
        <f t="shared" si="20"/>
        <v>7.3074273402511158</v>
      </c>
      <c r="AB20">
        <f t="shared" si="21"/>
        <v>169.62165923621879</v>
      </c>
      <c r="AC20">
        <v>0</v>
      </c>
      <c r="AD20">
        <v>0</v>
      </c>
      <c r="AE20">
        <f t="shared" si="22"/>
        <v>1</v>
      </c>
      <c r="AF20">
        <f t="shared" si="23"/>
        <v>0</v>
      </c>
      <c r="AG20">
        <f t="shared" si="24"/>
        <v>54481.821348858335</v>
      </c>
      <c r="AH20" t="s">
        <v>372</v>
      </c>
      <c r="AI20">
        <v>10456.200000000001</v>
      </c>
      <c r="AJ20">
        <v>733.55384615384605</v>
      </c>
      <c r="AK20">
        <v>3094.04</v>
      </c>
      <c r="AL20">
        <f t="shared" si="25"/>
        <v>2360.4861538461537</v>
      </c>
      <c r="AM20">
        <f t="shared" si="26"/>
        <v>0.76291390991911989</v>
      </c>
      <c r="AN20">
        <v>-0.86086503378585599</v>
      </c>
      <c r="AO20" t="s">
        <v>386</v>
      </c>
      <c r="AP20">
        <v>10500.9</v>
      </c>
      <c r="AQ20">
        <v>824.24699999999996</v>
      </c>
      <c r="AR20">
        <v>1210.0999999999999</v>
      </c>
      <c r="AS20">
        <f t="shared" si="27"/>
        <v>0.31886042475828447</v>
      </c>
      <c r="AT20">
        <v>0.5</v>
      </c>
      <c r="AU20">
        <f t="shared" si="28"/>
        <v>925.09830104266928</v>
      </c>
      <c r="AV20">
        <f t="shared" si="29"/>
        <v>16.72570999008877</v>
      </c>
      <c r="AW20">
        <f t="shared" si="30"/>
        <v>147.48861860681643</v>
      </c>
      <c r="AX20">
        <f t="shared" si="31"/>
        <v>0.52243616230063628</v>
      </c>
      <c r="AY20">
        <f t="shared" si="32"/>
        <v>1.9010493267637579E-2</v>
      </c>
      <c r="AZ20">
        <f t="shared" si="33"/>
        <v>1.5568465416081316</v>
      </c>
      <c r="BA20" t="s">
        <v>387</v>
      </c>
      <c r="BB20">
        <v>577.9</v>
      </c>
      <c r="BC20">
        <f t="shared" si="34"/>
        <v>632.19999999999993</v>
      </c>
      <c r="BD20">
        <f t="shared" si="35"/>
        <v>0.61033375514077826</v>
      </c>
      <c r="BE20">
        <f t="shared" si="36"/>
        <v>0.74874212086767833</v>
      </c>
      <c r="BF20">
        <f t="shared" si="37"/>
        <v>0.80968652644832195</v>
      </c>
      <c r="BG20">
        <f t="shared" si="38"/>
        <v>0.79811525135630479</v>
      </c>
      <c r="BH20">
        <f t="shared" si="39"/>
        <v>0.42792012236120458</v>
      </c>
      <c r="BI20">
        <f t="shared" si="40"/>
        <v>0.57207987763879542</v>
      </c>
      <c r="BJ20">
        <v>388</v>
      </c>
      <c r="BK20">
        <v>300</v>
      </c>
      <c r="BL20">
        <v>300</v>
      </c>
      <c r="BM20">
        <v>300</v>
      </c>
      <c r="BN20">
        <v>10500.9</v>
      </c>
      <c r="BO20">
        <v>1143.4000000000001</v>
      </c>
      <c r="BP20">
        <v>-7.7949200000000003E-3</v>
      </c>
      <c r="BQ20">
        <v>6.82</v>
      </c>
      <c r="BR20" t="s">
        <v>373</v>
      </c>
      <c r="BS20" t="s">
        <v>373</v>
      </c>
      <c r="BT20" t="s">
        <v>373</v>
      </c>
      <c r="BU20" t="s">
        <v>373</v>
      </c>
      <c r="BV20" t="s">
        <v>373</v>
      </c>
      <c r="BW20" t="s">
        <v>373</v>
      </c>
      <c r="BX20" t="s">
        <v>373</v>
      </c>
      <c r="BY20" t="s">
        <v>373</v>
      </c>
      <c r="BZ20" t="s">
        <v>373</v>
      </c>
      <c r="CA20" t="s">
        <v>373</v>
      </c>
      <c r="CB20">
        <f t="shared" si="41"/>
        <v>1099.9000000000001</v>
      </c>
      <c r="CC20">
        <f t="shared" si="42"/>
        <v>925.09830104266928</v>
      </c>
      <c r="CD20">
        <f t="shared" si="43"/>
        <v>0.84107491684941282</v>
      </c>
      <c r="CE20">
        <f t="shared" si="44"/>
        <v>0.19214983369882596</v>
      </c>
      <c r="CF20">
        <v>1599657352.5999999</v>
      </c>
      <c r="CG20">
        <v>378.67399999999998</v>
      </c>
      <c r="CH20">
        <v>399.97500000000002</v>
      </c>
      <c r="CI20">
        <v>16.226500000000001</v>
      </c>
      <c r="CJ20">
        <v>13.027100000000001</v>
      </c>
      <c r="CK20">
        <v>345.95699999999999</v>
      </c>
      <c r="CL20">
        <v>15.071199999999999</v>
      </c>
      <c r="CM20">
        <v>500.03399999999999</v>
      </c>
      <c r="CN20">
        <v>101.91</v>
      </c>
      <c r="CO20">
        <v>0.20002300000000001</v>
      </c>
      <c r="CP20">
        <v>23.654199999999999</v>
      </c>
      <c r="CQ20">
        <v>23.002500000000001</v>
      </c>
      <c r="CR20">
        <v>999.9</v>
      </c>
      <c r="CS20">
        <v>0</v>
      </c>
      <c r="CT20">
        <v>0</v>
      </c>
      <c r="CU20">
        <v>9997.5</v>
      </c>
      <c r="CV20">
        <v>0</v>
      </c>
      <c r="CW20">
        <v>1.5289399999999999E-3</v>
      </c>
      <c r="CX20">
        <v>-21.300899999999999</v>
      </c>
      <c r="CY20">
        <v>384.92</v>
      </c>
      <c r="CZ20">
        <v>405.255</v>
      </c>
      <c r="DA20">
        <v>3.1993900000000002</v>
      </c>
      <c r="DB20">
        <v>399.97500000000002</v>
      </c>
      <c r="DC20">
        <v>13.027100000000001</v>
      </c>
      <c r="DD20">
        <v>1.65364</v>
      </c>
      <c r="DE20">
        <v>1.32759</v>
      </c>
      <c r="DF20">
        <v>14.4679</v>
      </c>
      <c r="DG20">
        <v>11.1149</v>
      </c>
      <c r="DH20">
        <v>1099.9000000000001</v>
      </c>
      <c r="DI20">
        <v>0.96400600000000003</v>
      </c>
      <c r="DJ20">
        <v>3.5994400000000003E-2</v>
      </c>
      <c r="DK20">
        <v>0</v>
      </c>
      <c r="DL20">
        <v>825.54899999999998</v>
      </c>
      <c r="DM20">
        <v>4.9990300000000003</v>
      </c>
      <c r="DN20">
        <v>8909.94</v>
      </c>
      <c r="DO20">
        <v>8705.7000000000007</v>
      </c>
      <c r="DP20">
        <v>39.125</v>
      </c>
      <c r="DQ20">
        <v>41.875</v>
      </c>
      <c r="DR20">
        <v>40.686999999999998</v>
      </c>
      <c r="DS20">
        <v>40.686999999999998</v>
      </c>
      <c r="DT20">
        <v>41.186999999999998</v>
      </c>
      <c r="DU20">
        <v>1055.49</v>
      </c>
      <c r="DV20">
        <v>39.409999999999997</v>
      </c>
      <c r="DW20">
        <v>0</v>
      </c>
      <c r="DX20">
        <v>97.299999952316298</v>
      </c>
      <c r="DY20">
        <v>0</v>
      </c>
      <c r="DZ20">
        <v>824.24699999999996</v>
      </c>
      <c r="EA20">
        <v>13.0861538297092</v>
      </c>
      <c r="EB20">
        <v>138.28153845131101</v>
      </c>
      <c r="EC20">
        <v>8895.5231999999996</v>
      </c>
      <c r="ED20">
        <v>15</v>
      </c>
      <c r="EE20">
        <v>1599657312.5999999</v>
      </c>
      <c r="EF20" t="s">
        <v>388</v>
      </c>
      <c r="EG20">
        <v>1599657304.5999999</v>
      </c>
      <c r="EH20">
        <v>1599657312.5999999</v>
      </c>
      <c r="EI20">
        <v>4</v>
      </c>
      <c r="EJ20">
        <v>5.8000000000000003E-2</v>
      </c>
      <c r="EK20">
        <v>2E-3</v>
      </c>
      <c r="EL20">
        <v>32.718000000000004</v>
      </c>
      <c r="EM20">
        <v>1.155</v>
      </c>
      <c r="EN20">
        <v>400</v>
      </c>
      <c r="EO20">
        <v>13</v>
      </c>
      <c r="EP20">
        <v>0.11</v>
      </c>
      <c r="EQ20">
        <v>0.03</v>
      </c>
      <c r="ER20">
        <v>-21.2752195121951</v>
      </c>
      <c r="ES20">
        <v>-1.8234146341446201E-2</v>
      </c>
      <c r="ET20">
        <v>4.3777481790952297E-2</v>
      </c>
      <c r="EU20">
        <v>1</v>
      </c>
      <c r="EV20">
        <v>3.1931092682926798</v>
      </c>
      <c r="EW20">
        <v>2.3500139372824899E-2</v>
      </c>
      <c r="EX20">
        <v>2.6018796116240701E-3</v>
      </c>
      <c r="EY20">
        <v>1</v>
      </c>
      <c r="EZ20">
        <v>2</v>
      </c>
      <c r="FA20">
        <v>2</v>
      </c>
      <c r="FB20" t="s">
        <v>383</v>
      </c>
      <c r="FC20">
        <v>2.9374199999999999</v>
      </c>
      <c r="FD20">
        <v>2.8852000000000002</v>
      </c>
      <c r="FE20">
        <v>8.9920399999999998E-2</v>
      </c>
      <c r="FF20">
        <v>0.10054399999999999</v>
      </c>
      <c r="FG20">
        <v>8.60123E-2</v>
      </c>
      <c r="FH20">
        <v>7.6150300000000004E-2</v>
      </c>
      <c r="FI20">
        <v>29415.200000000001</v>
      </c>
      <c r="FJ20">
        <v>29507.9</v>
      </c>
      <c r="FK20">
        <v>29924.799999999999</v>
      </c>
      <c r="FL20">
        <v>29910.7</v>
      </c>
      <c r="FM20">
        <v>36451.9</v>
      </c>
      <c r="FN20">
        <v>35296.9</v>
      </c>
      <c r="FO20">
        <v>43341.2</v>
      </c>
      <c r="FP20">
        <v>40998.199999999997</v>
      </c>
      <c r="FQ20">
        <v>2.1278999999999999</v>
      </c>
      <c r="FR20">
        <v>2.0801500000000002</v>
      </c>
      <c r="FS20">
        <v>4.11645E-2</v>
      </c>
      <c r="FT20">
        <v>0</v>
      </c>
      <c r="FU20">
        <v>22.3245</v>
      </c>
      <c r="FV20">
        <v>999.9</v>
      </c>
      <c r="FW20">
        <v>52.881</v>
      </c>
      <c r="FX20">
        <v>26.314</v>
      </c>
      <c r="FY20">
        <v>17.838200000000001</v>
      </c>
      <c r="FZ20">
        <v>64.050899999999999</v>
      </c>
      <c r="GA20">
        <v>36.794899999999998</v>
      </c>
      <c r="GB20">
        <v>1</v>
      </c>
      <c r="GC20">
        <v>-0.11298800000000001</v>
      </c>
      <c r="GD20">
        <v>1.2941400000000001</v>
      </c>
      <c r="GE20">
        <v>20.2547</v>
      </c>
      <c r="GF20">
        <v>5.2515799999999997</v>
      </c>
      <c r="GG20">
        <v>12.039899999999999</v>
      </c>
      <c r="GH20">
        <v>5.02555</v>
      </c>
      <c r="GI20">
        <v>3.30098</v>
      </c>
      <c r="GJ20">
        <v>9999</v>
      </c>
      <c r="GK20">
        <v>999.9</v>
      </c>
      <c r="GL20">
        <v>9999</v>
      </c>
      <c r="GM20">
        <v>9999</v>
      </c>
      <c r="GN20">
        <v>1.87829</v>
      </c>
      <c r="GO20">
        <v>1.87988</v>
      </c>
      <c r="GP20">
        <v>1.8788</v>
      </c>
      <c r="GQ20">
        <v>1.87927</v>
      </c>
      <c r="GR20">
        <v>1.8807799999999999</v>
      </c>
      <c r="GS20">
        <v>1.87531</v>
      </c>
      <c r="GT20">
        <v>1.8823399999999999</v>
      </c>
      <c r="GU20">
        <v>1.8771500000000001</v>
      </c>
      <c r="GV20">
        <v>0</v>
      </c>
      <c r="GW20">
        <v>0</v>
      </c>
      <c r="GX20">
        <v>0</v>
      </c>
      <c r="GY20">
        <v>0</v>
      </c>
      <c r="GZ20" t="s">
        <v>375</v>
      </c>
      <c r="HA20" t="s">
        <v>376</v>
      </c>
      <c r="HB20" t="s">
        <v>377</v>
      </c>
      <c r="HC20" t="s">
        <v>377</v>
      </c>
      <c r="HD20" t="s">
        <v>377</v>
      </c>
      <c r="HE20" t="s">
        <v>377</v>
      </c>
      <c r="HF20">
        <v>0</v>
      </c>
      <c r="HG20">
        <v>100</v>
      </c>
      <c r="HH20">
        <v>100</v>
      </c>
      <c r="HI20">
        <v>32.716999999999999</v>
      </c>
      <c r="HJ20">
        <v>1.1553</v>
      </c>
      <c r="HK20">
        <v>32.717952380952397</v>
      </c>
      <c r="HL20">
        <v>0</v>
      </c>
      <c r="HM20">
        <v>0</v>
      </c>
      <c r="HN20">
        <v>0</v>
      </c>
      <c r="HO20">
        <v>1.1553238095238101</v>
      </c>
      <c r="HP20">
        <v>0</v>
      </c>
      <c r="HQ20">
        <v>0</v>
      </c>
      <c r="HR20">
        <v>0</v>
      </c>
      <c r="HS20">
        <v>-1</v>
      </c>
      <c r="HT20">
        <v>-1</v>
      </c>
      <c r="HU20">
        <v>-1</v>
      </c>
      <c r="HV20">
        <v>-1</v>
      </c>
      <c r="HW20">
        <v>0.8</v>
      </c>
      <c r="HX20">
        <v>0.7</v>
      </c>
      <c r="HY20">
        <v>2</v>
      </c>
      <c r="HZ20">
        <v>508.43799999999999</v>
      </c>
      <c r="IA20">
        <v>533.399</v>
      </c>
      <c r="IB20">
        <v>21.363199999999999</v>
      </c>
      <c r="IC20">
        <v>25.8063</v>
      </c>
      <c r="ID20">
        <v>30.0002</v>
      </c>
      <c r="IE20">
        <v>25.825199999999999</v>
      </c>
      <c r="IF20">
        <v>25.8064</v>
      </c>
      <c r="IG20">
        <v>18.413799999999998</v>
      </c>
      <c r="IH20">
        <v>100</v>
      </c>
      <c r="II20">
        <v>18.339600000000001</v>
      </c>
      <c r="IJ20">
        <v>21.3659</v>
      </c>
      <c r="IK20">
        <v>400</v>
      </c>
      <c r="IL20">
        <v>9.1055200000000003</v>
      </c>
      <c r="IM20">
        <v>101.419</v>
      </c>
      <c r="IN20">
        <v>111.65600000000001</v>
      </c>
    </row>
    <row r="21" spans="1:248" x14ac:dyDescent="0.35">
      <c r="A21">
        <v>4</v>
      </c>
      <c r="B21">
        <v>1599657454.5999999</v>
      </c>
      <c r="C21">
        <v>2347.0999999046298</v>
      </c>
      <c r="D21" t="s">
        <v>389</v>
      </c>
      <c r="E21" t="s">
        <v>390</v>
      </c>
      <c r="F21">
        <v>1599657454.5999999</v>
      </c>
      <c r="G21">
        <f t="shared" si="0"/>
        <v>2.6845233552125433E-3</v>
      </c>
      <c r="H21">
        <f t="shared" si="1"/>
        <v>16.625418482104902</v>
      </c>
      <c r="I21">
        <f t="shared" si="2"/>
        <v>378.82600000000002</v>
      </c>
      <c r="J21">
        <f t="shared" si="3"/>
        <v>258.66130965076462</v>
      </c>
      <c r="K21">
        <f t="shared" si="4"/>
        <v>26.412146624796243</v>
      </c>
      <c r="L21">
        <f t="shared" si="5"/>
        <v>38.682274789353997</v>
      </c>
      <c r="M21">
        <f t="shared" si="6"/>
        <v>0.24177034190769334</v>
      </c>
      <c r="N21">
        <f t="shared" si="7"/>
        <v>2.9626343718043358</v>
      </c>
      <c r="O21">
        <f t="shared" si="8"/>
        <v>0.2313197135100408</v>
      </c>
      <c r="P21">
        <f t="shared" si="9"/>
        <v>0.14547612295262466</v>
      </c>
      <c r="Q21">
        <f t="shared" si="10"/>
        <v>145.85725655435846</v>
      </c>
      <c r="R21">
        <f t="shared" si="11"/>
        <v>23.808569484739383</v>
      </c>
      <c r="S21">
        <f t="shared" si="12"/>
        <v>22.992100000000001</v>
      </c>
      <c r="T21">
        <f t="shared" si="13"/>
        <v>2.8183737418286117</v>
      </c>
      <c r="U21">
        <f t="shared" si="14"/>
        <v>56.589819370792981</v>
      </c>
      <c r="V21">
        <f t="shared" si="15"/>
        <v>1.6593332295286998</v>
      </c>
      <c r="W21">
        <f t="shared" si="16"/>
        <v>2.9322115673426437</v>
      </c>
      <c r="X21">
        <f t="shared" si="17"/>
        <v>1.1590405122999119</v>
      </c>
      <c r="Y21">
        <f t="shared" si="18"/>
        <v>-118.38747996487315</v>
      </c>
      <c r="Z21">
        <f t="shared" si="19"/>
        <v>104.74538872093061</v>
      </c>
      <c r="AA21">
        <f t="shared" si="20"/>
        <v>7.3527786204777499</v>
      </c>
      <c r="AB21">
        <f t="shared" si="21"/>
        <v>139.56794393089365</v>
      </c>
      <c r="AC21">
        <v>0</v>
      </c>
      <c r="AD21">
        <v>0</v>
      </c>
      <c r="AE21">
        <f t="shared" si="22"/>
        <v>1</v>
      </c>
      <c r="AF21">
        <f t="shared" si="23"/>
        <v>0</v>
      </c>
      <c r="AG21">
        <f t="shared" si="24"/>
        <v>54490.047016426142</v>
      </c>
      <c r="AH21" t="s">
        <v>372</v>
      </c>
      <c r="AI21">
        <v>10456.200000000001</v>
      </c>
      <c r="AJ21">
        <v>733.55384615384605</v>
      </c>
      <c r="AK21">
        <v>3094.04</v>
      </c>
      <c r="AL21">
        <f t="shared" si="25"/>
        <v>2360.4861538461537</v>
      </c>
      <c r="AM21">
        <f t="shared" si="26"/>
        <v>0.76291390991911989</v>
      </c>
      <c r="AN21">
        <v>-0.86086503378585599</v>
      </c>
      <c r="AO21" t="s">
        <v>391</v>
      </c>
      <c r="AP21">
        <v>10505</v>
      </c>
      <c r="AQ21">
        <v>872.24103846153798</v>
      </c>
      <c r="AR21">
        <v>1414.56</v>
      </c>
      <c r="AS21">
        <f t="shared" si="27"/>
        <v>0.38338349842952013</v>
      </c>
      <c r="AT21">
        <v>0.5</v>
      </c>
      <c r="AU21">
        <f t="shared" si="28"/>
        <v>757.21271864869857</v>
      </c>
      <c r="AV21">
        <f t="shared" si="29"/>
        <v>16.625418482104902</v>
      </c>
      <c r="AW21">
        <f t="shared" si="30"/>
        <v>145.151430565433</v>
      </c>
      <c r="AX21">
        <f t="shared" si="31"/>
        <v>0.5700924669155073</v>
      </c>
      <c r="AY21">
        <f t="shared" si="32"/>
        <v>2.309296065060332E-2</v>
      </c>
      <c r="AZ21">
        <f t="shared" si="33"/>
        <v>1.1872808505825134</v>
      </c>
      <c r="BA21" t="s">
        <v>392</v>
      </c>
      <c r="BB21">
        <v>608.13</v>
      </c>
      <c r="BC21">
        <f t="shared" si="34"/>
        <v>806.43</v>
      </c>
      <c r="BD21">
        <f t="shared" si="35"/>
        <v>0.67249353513443444</v>
      </c>
      <c r="BE21">
        <f t="shared" si="36"/>
        <v>0.67559967979532654</v>
      </c>
      <c r="BF21">
        <f t="shared" si="37"/>
        <v>0.79634957551496255</v>
      </c>
      <c r="BG21">
        <f t="shared" si="38"/>
        <v>0.71149750116664368</v>
      </c>
      <c r="BH21">
        <f t="shared" si="39"/>
        <v>0.468865228174353</v>
      </c>
      <c r="BI21">
        <f t="shared" si="40"/>
        <v>0.53113477182564695</v>
      </c>
      <c r="BJ21">
        <v>390</v>
      </c>
      <c r="BK21">
        <v>300</v>
      </c>
      <c r="BL21">
        <v>300</v>
      </c>
      <c r="BM21">
        <v>300</v>
      </c>
      <c r="BN21">
        <v>10505</v>
      </c>
      <c r="BO21">
        <v>1327.92</v>
      </c>
      <c r="BP21">
        <v>-7.97141E-3</v>
      </c>
      <c r="BQ21">
        <v>12.22</v>
      </c>
      <c r="BR21" t="s">
        <v>373</v>
      </c>
      <c r="BS21" t="s">
        <v>373</v>
      </c>
      <c r="BT21" t="s">
        <v>373</v>
      </c>
      <c r="BU21" t="s">
        <v>373</v>
      </c>
      <c r="BV21" t="s">
        <v>373</v>
      </c>
      <c r="BW21" t="s">
        <v>373</v>
      </c>
      <c r="BX21" t="s">
        <v>373</v>
      </c>
      <c r="BY21" t="s">
        <v>373</v>
      </c>
      <c r="BZ21" t="s">
        <v>373</v>
      </c>
      <c r="CA21" t="s">
        <v>373</v>
      </c>
      <c r="CB21">
        <f t="shared" si="41"/>
        <v>900.03800000000001</v>
      </c>
      <c r="CC21">
        <f t="shared" si="42"/>
        <v>757.21271864869857</v>
      </c>
      <c r="CD21">
        <f t="shared" si="43"/>
        <v>0.84131194310540058</v>
      </c>
      <c r="CE21">
        <f t="shared" si="44"/>
        <v>0.19262388621080134</v>
      </c>
      <c r="CF21">
        <v>1599657454.5999999</v>
      </c>
      <c r="CG21">
        <v>378.82600000000002</v>
      </c>
      <c r="CH21">
        <v>399.995</v>
      </c>
      <c r="CI21">
        <v>16.250299999999999</v>
      </c>
      <c r="CJ21">
        <v>13.0815</v>
      </c>
      <c r="CK21">
        <v>346.14800000000002</v>
      </c>
      <c r="CL21">
        <v>15.093500000000001</v>
      </c>
      <c r="CM21">
        <v>500.04399999999998</v>
      </c>
      <c r="CN21">
        <v>101.911</v>
      </c>
      <c r="CO21">
        <v>0.199929</v>
      </c>
      <c r="CP21">
        <v>23.6479</v>
      </c>
      <c r="CQ21">
        <v>22.992100000000001</v>
      </c>
      <c r="CR21">
        <v>999.9</v>
      </c>
      <c r="CS21">
        <v>0</v>
      </c>
      <c r="CT21">
        <v>0</v>
      </c>
      <c r="CU21">
        <v>9998.75</v>
      </c>
      <c r="CV21">
        <v>0</v>
      </c>
      <c r="CW21">
        <v>1.5289399999999999E-3</v>
      </c>
      <c r="CX21">
        <v>-21.168800000000001</v>
      </c>
      <c r="CY21">
        <v>385.084</v>
      </c>
      <c r="CZ21">
        <v>405.29700000000003</v>
      </c>
      <c r="DA21">
        <v>3.1688000000000001</v>
      </c>
      <c r="DB21">
        <v>399.995</v>
      </c>
      <c r="DC21">
        <v>13.0815</v>
      </c>
      <c r="DD21">
        <v>1.65608</v>
      </c>
      <c r="DE21">
        <v>1.3331500000000001</v>
      </c>
      <c r="DF21">
        <v>14.4908</v>
      </c>
      <c r="DG21">
        <v>11.1778</v>
      </c>
      <c r="DH21">
        <v>900.03800000000001</v>
      </c>
      <c r="DI21">
        <v>0.95602399999999998</v>
      </c>
      <c r="DJ21">
        <v>4.39757E-2</v>
      </c>
      <c r="DK21">
        <v>0</v>
      </c>
      <c r="DL21">
        <v>873.87</v>
      </c>
      <c r="DM21">
        <v>4.9990300000000003</v>
      </c>
      <c r="DN21">
        <v>7701.81</v>
      </c>
      <c r="DO21">
        <v>7098.11</v>
      </c>
      <c r="DP21">
        <v>38.811999999999998</v>
      </c>
      <c r="DQ21">
        <v>41.875</v>
      </c>
      <c r="DR21">
        <v>40.625</v>
      </c>
      <c r="DS21">
        <v>40.625</v>
      </c>
      <c r="DT21">
        <v>41</v>
      </c>
      <c r="DU21">
        <v>855.68</v>
      </c>
      <c r="DV21">
        <v>39.36</v>
      </c>
      <c r="DW21">
        <v>0</v>
      </c>
      <c r="DX21">
        <v>101.5</v>
      </c>
      <c r="DY21">
        <v>0</v>
      </c>
      <c r="DZ21">
        <v>872.24103846153798</v>
      </c>
      <c r="EA21">
        <v>16.0225299106603</v>
      </c>
      <c r="EB21">
        <v>137.43931626751501</v>
      </c>
      <c r="EC21">
        <v>7684.7607692307702</v>
      </c>
      <c r="ED21">
        <v>15</v>
      </c>
      <c r="EE21">
        <v>1599657410.0999999</v>
      </c>
      <c r="EF21" t="s">
        <v>393</v>
      </c>
      <c r="EG21">
        <v>1599657406.0999999</v>
      </c>
      <c r="EH21">
        <v>1599657410.0999999</v>
      </c>
      <c r="EI21">
        <v>5</v>
      </c>
      <c r="EJ21">
        <v>-3.9E-2</v>
      </c>
      <c r="EK21">
        <v>1E-3</v>
      </c>
      <c r="EL21">
        <v>32.679000000000002</v>
      </c>
      <c r="EM21">
        <v>1.157</v>
      </c>
      <c r="EN21">
        <v>400</v>
      </c>
      <c r="EO21">
        <v>13</v>
      </c>
      <c r="EP21">
        <v>0.09</v>
      </c>
      <c r="EQ21">
        <v>0.03</v>
      </c>
      <c r="ER21">
        <v>-21.113275609756101</v>
      </c>
      <c r="ES21">
        <v>-7.4797212543588398E-2</v>
      </c>
      <c r="ET21">
        <v>2.6481035832734E-2</v>
      </c>
      <c r="EU21">
        <v>1</v>
      </c>
      <c r="EV21">
        <v>3.1647475609756102</v>
      </c>
      <c r="EW21">
        <v>1.90762369338013E-2</v>
      </c>
      <c r="EX21">
        <v>2.13011711631283E-3</v>
      </c>
      <c r="EY21">
        <v>1</v>
      </c>
      <c r="EZ21">
        <v>2</v>
      </c>
      <c r="FA21">
        <v>2</v>
      </c>
      <c r="FB21" t="s">
        <v>383</v>
      </c>
      <c r="FC21">
        <v>2.9373999999999998</v>
      </c>
      <c r="FD21">
        <v>2.8851100000000001</v>
      </c>
      <c r="FE21">
        <v>8.9951199999999995E-2</v>
      </c>
      <c r="FF21">
        <v>0.10054</v>
      </c>
      <c r="FG21">
        <v>8.60982E-2</v>
      </c>
      <c r="FH21">
        <v>7.6379900000000001E-2</v>
      </c>
      <c r="FI21">
        <v>29410.3</v>
      </c>
      <c r="FJ21">
        <v>29504.400000000001</v>
      </c>
      <c r="FK21">
        <v>29921</v>
      </c>
      <c r="FL21">
        <v>29907.200000000001</v>
      </c>
      <c r="FM21">
        <v>36443.599999999999</v>
      </c>
      <c r="FN21">
        <v>35283.800000000003</v>
      </c>
      <c r="FO21">
        <v>43335.5</v>
      </c>
      <c r="FP21">
        <v>40993.300000000003</v>
      </c>
      <c r="FQ21">
        <v>2.1276000000000002</v>
      </c>
      <c r="FR21">
        <v>2.0783</v>
      </c>
      <c r="FS21">
        <v>3.8053799999999999E-2</v>
      </c>
      <c r="FT21">
        <v>0</v>
      </c>
      <c r="FU21">
        <v>22.365300000000001</v>
      </c>
      <c r="FV21">
        <v>999.9</v>
      </c>
      <c r="FW21">
        <v>52.027000000000001</v>
      </c>
      <c r="FX21">
        <v>26.454999999999998</v>
      </c>
      <c r="FY21">
        <v>17.694600000000001</v>
      </c>
      <c r="FZ21">
        <v>63.870899999999999</v>
      </c>
      <c r="GA21">
        <v>36.382199999999997</v>
      </c>
      <c r="GB21">
        <v>1</v>
      </c>
      <c r="GC21">
        <v>-0.110737</v>
      </c>
      <c r="GD21">
        <v>1.0370900000000001</v>
      </c>
      <c r="GE21">
        <v>20.258299999999998</v>
      </c>
      <c r="GF21">
        <v>5.2520300000000004</v>
      </c>
      <c r="GG21">
        <v>12.039899999999999</v>
      </c>
      <c r="GH21">
        <v>5.02555</v>
      </c>
      <c r="GI21">
        <v>3.30098</v>
      </c>
      <c r="GJ21">
        <v>9999</v>
      </c>
      <c r="GK21">
        <v>999.9</v>
      </c>
      <c r="GL21">
        <v>9999</v>
      </c>
      <c r="GM21">
        <v>9999</v>
      </c>
      <c r="GN21">
        <v>1.87829</v>
      </c>
      <c r="GO21">
        <v>1.87988</v>
      </c>
      <c r="GP21">
        <v>1.8788</v>
      </c>
      <c r="GQ21">
        <v>1.87927</v>
      </c>
      <c r="GR21">
        <v>1.8807700000000001</v>
      </c>
      <c r="GS21">
        <v>1.8753</v>
      </c>
      <c r="GT21">
        <v>1.88236</v>
      </c>
      <c r="GU21">
        <v>1.87717</v>
      </c>
      <c r="GV21">
        <v>0</v>
      </c>
      <c r="GW21">
        <v>0</v>
      </c>
      <c r="GX21">
        <v>0</v>
      </c>
      <c r="GY21">
        <v>0</v>
      </c>
      <c r="GZ21" t="s">
        <v>375</v>
      </c>
      <c r="HA21" t="s">
        <v>376</v>
      </c>
      <c r="HB21" t="s">
        <v>377</v>
      </c>
      <c r="HC21" t="s">
        <v>377</v>
      </c>
      <c r="HD21" t="s">
        <v>377</v>
      </c>
      <c r="HE21" t="s">
        <v>377</v>
      </c>
      <c r="HF21">
        <v>0</v>
      </c>
      <c r="HG21">
        <v>100</v>
      </c>
      <c r="HH21">
        <v>100</v>
      </c>
      <c r="HI21">
        <v>32.677999999999997</v>
      </c>
      <c r="HJ21">
        <v>1.1568000000000001</v>
      </c>
      <c r="HK21">
        <v>32.678550000000001</v>
      </c>
      <c r="HL21">
        <v>0</v>
      </c>
      <c r="HM21">
        <v>0</v>
      </c>
      <c r="HN21">
        <v>0</v>
      </c>
      <c r="HO21">
        <v>1.156765</v>
      </c>
      <c r="HP21">
        <v>0</v>
      </c>
      <c r="HQ21">
        <v>0</v>
      </c>
      <c r="HR21">
        <v>0</v>
      </c>
      <c r="HS21">
        <v>-1</v>
      </c>
      <c r="HT21">
        <v>-1</v>
      </c>
      <c r="HU21">
        <v>-1</v>
      </c>
      <c r="HV21">
        <v>-1</v>
      </c>
      <c r="HW21">
        <v>0.8</v>
      </c>
      <c r="HX21">
        <v>0.7</v>
      </c>
      <c r="HY21">
        <v>2</v>
      </c>
      <c r="HZ21">
        <v>508.62599999999998</v>
      </c>
      <c r="IA21">
        <v>532.48199999999997</v>
      </c>
      <c r="IB21">
        <v>21.619</v>
      </c>
      <c r="IC21">
        <v>25.846900000000002</v>
      </c>
      <c r="ID21">
        <v>29.9999</v>
      </c>
      <c r="IE21">
        <v>25.866399999999999</v>
      </c>
      <c r="IF21">
        <v>25.843299999999999</v>
      </c>
      <c r="IG21">
        <v>18.421800000000001</v>
      </c>
      <c r="IH21">
        <v>100</v>
      </c>
      <c r="II21">
        <v>14.511900000000001</v>
      </c>
      <c r="IJ21">
        <v>21.618500000000001</v>
      </c>
      <c r="IK21">
        <v>400</v>
      </c>
      <c r="IL21">
        <v>7.8027199999999999</v>
      </c>
      <c r="IM21">
        <v>101.405</v>
      </c>
      <c r="IN21">
        <v>111.642</v>
      </c>
    </row>
    <row r="22" spans="1:248" x14ac:dyDescent="0.35">
      <c r="A22">
        <v>5</v>
      </c>
      <c r="B22">
        <v>1599657550.5999999</v>
      </c>
      <c r="C22">
        <v>2443.0999999046298</v>
      </c>
      <c r="D22" t="s">
        <v>394</v>
      </c>
      <c r="E22" t="s">
        <v>395</v>
      </c>
      <c r="F22">
        <v>1599657550.5999999</v>
      </c>
      <c r="G22">
        <f t="shared" si="0"/>
        <v>2.6534960156503933E-3</v>
      </c>
      <c r="H22">
        <f t="shared" si="1"/>
        <v>16.104048537103868</v>
      </c>
      <c r="I22">
        <f t="shared" si="2"/>
        <v>379.46899999999999</v>
      </c>
      <c r="J22">
        <f t="shared" si="3"/>
        <v>261.64425941742849</v>
      </c>
      <c r="K22">
        <f t="shared" si="4"/>
        <v>26.716230806767356</v>
      </c>
      <c r="L22">
        <f t="shared" si="5"/>
        <v>38.747195946841003</v>
      </c>
      <c r="M22">
        <f t="shared" si="6"/>
        <v>0.23904486775581746</v>
      </c>
      <c r="N22">
        <f t="shared" si="7"/>
        <v>2.9630320428563803</v>
      </c>
      <c r="O22">
        <f t="shared" si="8"/>
        <v>0.22882448508039685</v>
      </c>
      <c r="P22">
        <f t="shared" si="9"/>
        <v>0.14389714921497704</v>
      </c>
      <c r="Q22">
        <f t="shared" si="10"/>
        <v>113.94258487459554</v>
      </c>
      <c r="R22">
        <f t="shared" si="11"/>
        <v>23.645107605402018</v>
      </c>
      <c r="S22">
        <f t="shared" si="12"/>
        <v>22.999300000000002</v>
      </c>
      <c r="T22">
        <f t="shared" si="13"/>
        <v>2.8196022594165822</v>
      </c>
      <c r="U22">
        <f t="shared" si="14"/>
        <v>56.6121134967713</v>
      </c>
      <c r="V22">
        <f t="shared" si="15"/>
        <v>1.6615072581090999</v>
      </c>
      <c r="W22">
        <f t="shared" si="16"/>
        <v>2.9348970661621014</v>
      </c>
      <c r="X22">
        <f t="shared" si="17"/>
        <v>1.1580950013074822</v>
      </c>
      <c r="Y22">
        <f t="shared" si="18"/>
        <v>-117.01917429018235</v>
      </c>
      <c r="Z22">
        <f t="shared" si="19"/>
        <v>106.03739244363103</v>
      </c>
      <c r="AA22">
        <f t="shared" si="20"/>
        <v>7.4433181625426803</v>
      </c>
      <c r="AB22">
        <f t="shared" si="21"/>
        <v>110.40412119058691</v>
      </c>
      <c r="AC22">
        <v>0</v>
      </c>
      <c r="AD22">
        <v>0</v>
      </c>
      <c r="AE22">
        <f t="shared" si="22"/>
        <v>1</v>
      </c>
      <c r="AF22">
        <f t="shared" si="23"/>
        <v>0</v>
      </c>
      <c r="AG22">
        <f t="shared" si="24"/>
        <v>54498.990868152112</v>
      </c>
      <c r="AH22" t="s">
        <v>372</v>
      </c>
      <c r="AI22">
        <v>10456.200000000001</v>
      </c>
      <c r="AJ22">
        <v>733.55384615384605</v>
      </c>
      <c r="AK22">
        <v>3094.04</v>
      </c>
      <c r="AL22">
        <f t="shared" si="25"/>
        <v>2360.4861538461537</v>
      </c>
      <c r="AM22">
        <f t="shared" si="26"/>
        <v>0.76291390991911989</v>
      </c>
      <c r="AN22">
        <v>-0.86086503378585599</v>
      </c>
      <c r="AO22" t="s">
        <v>396</v>
      </c>
      <c r="AP22">
        <v>10510.6</v>
      </c>
      <c r="AQ22">
        <v>938.66250000000002</v>
      </c>
      <c r="AR22">
        <v>1745.14</v>
      </c>
      <c r="AS22">
        <f t="shared" si="27"/>
        <v>0.46212768030072082</v>
      </c>
      <c r="AT22">
        <v>0.5</v>
      </c>
      <c r="AU22">
        <f t="shared" si="28"/>
        <v>589.16676843943333</v>
      </c>
      <c r="AV22">
        <f t="shared" si="29"/>
        <v>16.104048537103868</v>
      </c>
      <c r="AW22">
        <f t="shared" si="30"/>
        <v>136.13513600459362</v>
      </c>
      <c r="AX22">
        <f t="shared" si="31"/>
        <v>0.63510090880960846</v>
      </c>
      <c r="AY22">
        <f t="shared" si="32"/>
        <v>2.8794756391006E-2</v>
      </c>
      <c r="AZ22">
        <f t="shared" si="33"/>
        <v>0.77294658308215947</v>
      </c>
      <c r="BA22" t="s">
        <v>397</v>
      </c>
      <c r="BB22">
        <v>636.79999999999995</v>
      </c>
      <c r="BC22">
        <f t="shared" si="34"/>
        <v>1108.3400000000001</v>
      </c>
      <c r="BD22">
        <f t="shared" si="35"/>
        <v>0.72764449537145637</v>
      </c>
      <c r="BE22">
        <f t="shared" si="36"/>
        <v>0.5489492275886767</v>
      </c>
      <c r="BF22">
        <f t="shared" si="37"/>
        <v>0.79724054835437408</v>
      </c>
      <c r="BG22">
        <f t="shared" si="38"/>
        <v>0.57145007938390791</v>
      </c>
      <c r="BH22">
        <f t="shared" si="39"/>
        <v>0.49364283185121743</v>
      </c>
      <c r="BI22">
        <f t="shared" si="40"/>
        <v>0.50635716814878262</v>
      </c>
      <c r="BJ22">
        <v>392</v>
      </c>
      <c r="BK22">
        <v>300</v>
      </c>
      <c r="BL22">
        <v>300</v>
      </c>
      <c r="BM22">
        <v>300</v>
      </c>
      <c r="BN22">
        <v>10510.6</v>
      </c>
      <c r="BO22">
        <v>1639.77</v>
      </c>
      <c r="BP22">
        <v>-8.1501899999999999E-3</v>
      </c>
      <c r="BQ22">
        <v>15.1</v>
      </c>
      <c r="BR22" t="s">
        <v>373</v>
      </c>
      <c r="BS22" t="s">
        <v>373</v>
      </c>
      <c r="BT22" t="s">
        <v>373</v>
      </c>
      <c r="BU22" t="s">
        <v>373</v>
      </c>
      <c r="BV22" t="s">
        <v>373</v>
      </c>
      <c r="BW22" t="s">
        <v>373</v>
      </c>
      <c r="BX22" t="s">
        <v>373</v>
      </c>
      <c r="BY22" t="s">
        <v>373</v>
      </c>
      <c r="BZ22" t="s">
        <v>373</v>
      </c>
      <c r="CA22" t="s">
        <v>373</v>
      </c>
      <c r="CB22">
        <f t="shared" si="41"/>
        <v>699.97400000000005</v>
      </c>
      <c r="CC22">
        <f t="shared" si="42"/>
        <v>589.16676843943333</v>
      </c>
      <c r="CD22">
        <f t="shared" si="43"/>
        <v>0.84169807512769512</v>
      </c>
      <c r="CE22">
        <f t="shared" si="44"/>
        <v>0.19339615025539056</v>
      </c>
      <c r="CF22">
        <v>1599657550.5999999</v>
      </c>
      <c r="CG22">
        <v>379.46899999999999</v>
      </c>
      <c r="CH22">
        <v>399.99900000000002</v>
      </c>
      <c r="CI22">
        <v>16.271899999999999</v>
      </c>
      <c r="CJ22">
        <v>13.14</v>
      </c>
      <c r="CK22">
        <v>346.72500000000002</v>
      </c>
      <c r="CL22">
        <v>15.1135</v>
      </c>
      <c r="CM22">
        <v>500.077</v>
      </c>
      <c r="CN22">
        <v>101.90900000000001</v>
      </c>
      <c r="CO22">
        <v>0.199989</v>
      </c>
      <c r="CP22">
        <v>23.6631</v>
      </c>
      <c r="CQ22">
        <v>22.999300000000002</v>
      </c>
      <c r="CR22">
        <v>999.9</v>
      </c>
      <c r="CS22">
        <v>0</v>
      </c>
      <c r="CT22">
        <v>0</v>
      </c>
      <c r="CU22">
        <v>10001.200000000001</v>
      </c>
      <c r="CV22">
        <v>0</v>
      </c>
      <c r="CW22">
        <v>1.5289399999999999E-3</v>
      </c>
      <c r="CX22">
        <v>-20.530200000000001</v>
      </c>
      <c r="CY22">
        <v>385.74599999999998</v>
      </c>
      <c r="CZ22">
        <v>405.32499999999999</v>
      </c>
      <c r="DA22">
        <v>3.1318199999999998</v>
      </c>
      <c r="DB22">
        <v>399.99900000000002</v>
      </c>
      <c r="DC22">
        <v>13.14</v>
      </c>
      <c r="DD22">
        <v>1.6582399999999999</v>
      </c>
      <c r="DE22">
        <v>1.3390899999999999</v>
      </c>
      <c r="DF22">
        <v>14.510999999999999</v>
      </c>
      <c r="DG22">
        <v>11.244899999999999</v>
      </c>
      <c r="DH22">
        <v>699.97400000000005</v>
      </c>
      <c r="DI22">
        <v>0.94298899999999997</v>
      </c>
      <c r="DJ22">
        <v>5.7010600000000002E-2</v>
      </c>
      <c r="DK22">
        <v>0</v>
      </c>
      <c r="DL22">
        <v>941.14</v>
      </c>
      <c r="DM22">
        <v>4.9990300000000003</v>
      </c>
      <c r="DN22">
        <v>6429.07</v>
      </c>
      <c r="DO22">
        <v>5488.11</v>
      </c>
      <c r="DP22">
        <v>38.436999999999998</v>
      </c>
      <c r="DQ22">
        <v>41.75</v>
      </c>
      <c r="DR22">
        <v>40.375</v>
      </c>
      <c r="DS22">
        <v>40.625</v>
      </c>
      <c r="DT22">
        <v>40.75</v>
      </c>
      <c r="DU22">
        <v>655.35</v>
      </c>
      <c r="DV22">
        <v>39.619999999999997</v>
      </c>
      <c r="DW22">
        <v>0</v>
      </c>
      <c r="DX22">
        <v>95.5</v>
      </c>
      <c r="DY22">
        <v>0</v>
      </c>
      <c r="DZ22">
        <v>938.66250000000002</v>
      </c>
      <c r="EA22">
        <v>20.863692311670398</v>
      </c>
      <c r="EB22">
        <v>139.897093938187</v>
      </c>
      <c r="EC22">
        <v>6412.7103846153896</v>
      </c>
      <c r="ED22">
        <v>15</v>
      </c>
      <c r="EE22">
        <v>1599657511.5999999</v>
      </c>
      <c r="EF22" t="s">
        <v>398</v>
      </c>
      <c r="EG22">
        <v>1599657506.5999999</v>
      </c>
      <c r="EH22">
        <v>1599657511.5999999</v>
      </c>
      <c r="EI22">
        <v>6</v>
      </c>
      <c r="EJ22">
        <v>6.5000000000000002E-2</v>
      </c>
      <c r="EK22">
        <v>2E-3</v>
      </c>
      <c r="EL22">
        <v>32.743000000000002</v>
      </c>
      <c r="EM22">
        <v>1.1579999999999999</v>
      </c>
      <c r="EN22">
        <v>400</v>
      </c>
      <c r="EO22">
        <v>13</v>
      </c>
      <c r="EP22">
        <v>0.14000000000000001</v>
      </c>
      <c r="EQ22">
        <v>0.03</v>
      </c>
      <c r="ER22">
        <v>-20.5600243902439</v>
      </c>
      <c r="ES22">
        <v>-5.8850174216042703E-2</v>
      </c>
      <c r="ET22">
        <v>3.9976839517387203E-2</v>
      </c>
      <c r="EU22">
        <v>1</v>
      </c>
      <c r="EV22">
        <v>3.1285121951219499</v>
      </c>
      <c r="EW22">
        <v>-1.33797909408054E-4</v>
      </c>
      <c r="EX22">
        <v>1.6517020226673601E-3</v>
      </c>
      <c r="EY22">
        <v>1</v>
      </c>
      <c r="EZ22">
        <v>2</v>
      </c>
      <c r="FA22">
        <v>2</v>
      </c>
      <c r="FB22" t="s">
        <v>383</v>
      </c>
      <c r="FC22">
        <v>2.9375</v>
      </c>
      <c r="FD22">
        <v>2.8851900000000001</v>
      </c>
      <c r="FE22">
        <v>9.0071100000000001E-2</v>
      </c>
      <c r="FF22">
        <v>0.10054100000000001</v>
      </c>
      <c r="FG22">
        <v>8.6182400000000006E-2</v>
      </c>
      <c r="FH22">
        <v>7.6633099999999996E-2</v>
      </c>
      <c r="FI22">
        <v>29409.1</v>
      </c>
      <c r="FJ22">
        <v>29507.5</v>
      </c>
      <c r="FK22">
        <v>29923.599999999999</v>
      </c>
      <c r="FL22">
        <v>29910.400000000001</v>
      </c>
      <c r="FM22">
        <v>36443.5</v>
      </c>
      <c r="FN22">
        <v>35278.400000000001</v>
      </c>
      <c r="FO22">
        <v>43339.4</v>
      </c>
      <c r="FP22">
        <v>40998.300000000003</v>
      </c>
      <c r="FQ22">
        <v>2.1276799999999998</v>
      </c>
      <c r="FR22">
        <v>2.0787499999999999</v>
      </c>
      <c r="FS22">
        <v>4.14811E-2</v>
      </c>
      <c r="FT22">
        <v>0</v>
      </c>
      <c r="FU22">
        <v>22.316099999999999</v>
      </c>
      <c r="FV22">
        <v>999.9</v>
      </c>
      <c r="FW22">
        <v>51.104999999999997</v>
      </c>
      <c r="FX22">
        <v>26.606000000000002</v>
      </c>
      <c r="FY22">
        <v>17.5383</v>
      </c>
      <c r="FZ22">
        <v>63.990900000000003</v>
      </c>
      <c r="GA22">
        <v>36.410299999999999</v>
      </c>
      <c r="GB22">
        <v>1</v>
      </c>
      <c r="GC22">
        <v>-0.114873</v>
      </c>
      <c r="GD22">
        <v>1.07772</v>
      </c>
      <c r="GE22">
        <v>20.259699999999999</v>
      </c>
      <c r="GF22">
        <v>5.2526299999999999</v>
      </c>
      <c r="GG22">
        <v>12.039899999999999</v>
      </c>
      <c r="GH22">
        <v>5.02555</v>
      </c>
      <c r="GI22">
        <v>3.30098</v>
      </c>
      <c r="GJ22">
        <v>9999</v>
      </c>
      <c r="GK22">
        <v>999.9</v>
      </c>
      <c r="GL22">
        <v>9999</v>
      </c>
      <c r="GM22">
        <v>9999</v>
      </c>
      <c r="GN22">
        <v>1.8782700000000001</v>
      </c>
      <c r="GO22">
        <v>1.87988</v>
      </c>
      <c r="GP22">
        <v>1.8788</v>
      </c>
      <c r="GQ22">
        <v>1.87927</v>
      </c>
      <c r="GR22">
        <v>1.8807799999999999</v>
      </c>
      <c r="GS22">
        <v>1.87531</v>
      </c>
      <c r="GT22">
        <v>1.8823399999999999</v>
      </c>
      <c r="GU22">
        <v>1.87714</v>
      </c>
      <c r="GV22">
        <v>0</v>
      </c>
      <c r="GW22">
        <v>0</v>
      </c>
      <c r="GX22">
        <v>0</v>
      </c>
      <c r="GY22">
        <v>0</v>
      </c>
      <c r="GZ22" t="s">
        <v>375</v>
      </c>
      <c r="HA22" t="s">
        <v>376</v>
      </c>
      <c r="HB22" t="s">
        <v>377</v>
      </c>
      <c r="HC22" t="s">
        <v>377</v>
      </c>
      <c r="HD22" t="s">
        <v>377</v>
      </c>
      <c r="HE22" t="s">
        <v>377</v>
      </c>
      <c r="HF22">
        <v>0</v>
      </c>
      <c r="HG22">
        <v>100</v>
      </c>
      <c r="HH22">
        <v>100</v>
      </c>
      <c r="HI22">
        <v>32.744</v>
      </c>
      <c r="HJ22">
        <v>1.1584000000000001</v>
      </c>
      <c r="HK22">
        <v>32.743380952380903</v>
      </c>
      <c r="HL22">
        <v>0</v>
      </c>
      <c r="HM22">
        <v>0</v>
      </c>
      <c r="HN22">
        <v>0</v>
      </c>
      <c r="HO22">
        <v>1.1583476190476201</v>
      </c>
      <c r="HP22">
        <v>0</v>
      </c>
      <c r="HQ22">
        <v>0</v>
      </c>
      <c r="HR22">
        <v>0</v>
      </c>
      <c r="HS22">
        <v>-1</v>
      </c>
      <c r="HT22">
        <v>-1</v>
      </c>
      <c r="HU22">
        <v>-1</v>
      </c>
      <c r="HV22">
        <v>-1</v>
      </c>
      <c r="HW22">
        <v>0.7</v>
      </c>
      <c r="HX22">
        <v>0.7</v>
      </c>
      <c r="HY22">
        <v>2</v>
      </c>
      <c r="HZ22">
        <v>508.59399999999999</v>
      </c>
      <c r="IA22">
        <v>532.73099999999999</v>
      </c>
      <c r="IB22">
        <v>21.7088</v>
      </c>
      <c r="IC22">
        <v>25.831700000000001</v>
      </c>
      <c r="ID22">
        <v>29.999600000000001</v>
      </c>
      <c r="IE22">
        <v>25.857700000000001</v>
      </c>
      <c r="IF22">
        <v>25.8369</v>
      </c>
      <c r="IG22">
        <v>18.440899999999999</v>
      </c>
      <c r="IH22">
        <v>100</v>
      </c>
      <c r="II22">
        <v>10.261799999999999</v>
      </c>
      <c r="IJ22">
        <v>21.712700000000002</v>
      </c>
      <c r="IK22">
        <v>400</v>
      </c>
      <c r="IL22">
        <v>6.2654800000000002</v>
      </c>
      <c r="IM22">
        <v>101.414</v>
      </c>
      <c r="IN22">
        <v>111.655</v>
      </c>
    </row>
    <row r="23" spans="1:248" x14ac:dyDescent="0.35">
      <c r="A23">
        <v>6</v>
      </c>
      <c r="B23">
        <v>1599657632.5999999</v>
      </c>
      <c r="C23">
        <v>2525.0999999046298</v>
      </c>
      <c r="D23" t="s">
        <v>399</v>
      </c>
      <c r="E23" t="s">
        <v>400</v>
      </c>
      <c r="F23">
        <v>1599657632.5999999</v>
      </c>
      <c r="G23">
        <f t="shared" si="0"/>
        <v>2.6121629731192821E-3</v>
      </c>
      <c r="H23">
        <f t="shared" si="1"/>
        <v>15.361958398670401</v>
      </c>
      <c r="I23">
        <f t="shared" si="2"/>
        <v>380.34899999999999</v>
      </c>
      <c r="J23">
        <f t="shared" si="3"/>
        <v>265.95291917896992</v>
      </c>
      <c r="K23">
        <f t="shared" si="4"/>
        <v>27.156968260074908</v>
      </c>
      <c r="L23">
        <f t="shared" si="5"/>
        <v>38.838173886711004</v>
      </c>
      <c r="M23">
        <f t="shared" si="6"/>
        <v>0.23520509048802379</v>
      </c>
      <c r="N23">
        <f t="shared" si="7"/>
        <v>2.9613278492417283</v>
      </c>
      <c r="O23">
        <f t="shared" si="8"/>
        <v>0.2252976591239422</v>
      </c>
      <c r="P23">
        <f t="shared" si="9"/>
        <v>0.14166640372402306</v>
      </c>
      <c r="Q23">
        <f t="shared" si="10"/>
        <v>90.023624436440258</v>
      </c>
      <c r="R23">
        <f t="shared" si="11"/>
        <v>23.501405041264473</v>
      </c>
      <c r="S23">
        <f t="shared" si="12"/>
        <v>22.9954</v>
      </c>
      <c r="T23">
        <f t="shared" si="13"/>
        <v>2.818936754250303</v>
      </c>
      <c r="U23">
        <f t="shared" si="14"/>
        <v>56.64371670921583</v>
      </c>
      <c r="V23">
        <f t="shared" si="15"/>
        <v>1.6609936445496003</v>
      </c>
      <c r="W23">
        <f t="shared" si="16"/>
        <v>2.9323528557923173</v>
      </c>
      <c r="X23">
        <f t="shared" si="17"/>
        <v>1.1579431097007027</v>
      </c>
      <c r="Y23">
        <f t="shared" si="18"/>
        <v>-115.19638711456034</v>
      </c>
      <c r="Z23">
        <f t="shared" si="19"/>
        <v>104.30006820853576</v>
      </c>
      <c r="AA23">
        <f t="shared" si="20"/>
        <v>7.3249007696483748</v>
      </c>
      <c r="AB23">
        <f t="shared" si="21"/>
        <v>86.452206300064063</v>
      </c>
      <c r="AC23">
        <v>0</v>
      </c>
      <c r="AD23">
        <v>0</v>
      </c>
      <c r="AE23">
        <f t="shared" si="22"/>
        <v>1</v>
      </c>
      <c r="AF23">
        <f t="shared" si="23"/>
        <v>0</v>
      </c>
      <c r="AG23">
        <f t="shared" si="24"/>
        <v>54451.226879804504</v>
      </c>
      <c r="AH23" t="s">
        <v>372</v>
      </c>
      <c r="AI23">
        <v>10456.200000000001</v>
      </c>
      <c r="AJ23">
        <v>733.55384615384605</v>
      </c>
      <c r="AK23">
        <v>3094.04</v>
      </c>
      <c r="AL23">
        <f t="shared" si="25"/>
        <v>2360.4861538461537</v>
      </c>
      <c r="AM23">
        <f t="shared" si="26"/>
        <v>0.76291390991911989</v>
      </c>
      <c r="AN23">
        <v>-0.86086503378585599</v>
      </c>
      <c r="AO23" t="s">
        <v>401</v>
      </c>
      <c r="AP23">
        <v>10515.5</v>
      </c>
      <c r="AQ23">
        <v>983.11231999999995</v>
      </c>
      <c r="AR23">
        <v>2079.75</v>
      </c>
      <c r="AS23">
        <f t="shared" si="27"/>
        <v>0.52729303041230913</v>
      </c>
      <c r="AT23">
        <v>0.5</v>
      </c>
      <c r="AU23">
        <f t="shared" si="28"/>
        <v>463.22645993489368</v>
      </c>
      <c r="AV23">
        <f t="shared" si="29"/>
        <v>15.361958398670401</v>
      </c>
      <c r="AW23">
        <f t="shared" si="30"/>
        <v>122.1280419131181</v>
      </c>
      <c r="AX23">
        <f t="shared" si="31"/>
        <v>0.67731698521456907</v>
      </c>
      <c r="AY23">
        <f t="shared" si="32"/>
        <v>3.5021366082447811E-2</v>
      </c>
      <c r="AZ23">
        <f t="shared" si="33"/>
        <v>0.48769804062988337</v>
      </c>
      <c r="BA23" t="s">
        <v>402</v>
      </c>
      <c r="BB23">
        <v>671.1</v>
      </c>
      <c r="BC23">
        <f t="shared" si="34"/>
        <v>1408.65</v>
      </c>
      <c r="BD23">
        <f t="shared" si="35"/>
        <v>0.77850259468285232</v>
      </c>
      <c r="BE23">
        <f t="shared" si="36"/>
        <v>0.41861952834160149</v>
      </c>
      <c r="BF23">
        <f t="shared" si="37"/>
        <v>0.81461953138615639</v>
      </c>
      <c r="BG23">
        <f t="shared" si="38"/>
        <v>0.42969538217681363</v>
      </c>
      <c r="BH23">
        <f t="shared" si="39"/>
        <v>0.53142767175541261</v>
      </c>
      <c r="BI23">
        <f t="shared" si="40"/>
        <v>0.46857232824458739</v>
      </c>
      <c r="BJ23">
        <v>394</v>
      </c>
      <c r="BK23">
        <v>300</v>
      </c>
      <c r="BL23">
        <v>300</v>
      </c>
      <c r="BM23">
        <v>300</v>
      </c>
      <c r="BN23">
        <v>10515.5</v>
      </c>
      <c r="BO23">
        <v>1965.08</v>
      </c>
      <c r="BP23">
        <v>-8.2843699999999992E-3</v>
      </c>
      <c r="BQ23">
        <v>16.899999999999999</v>
      </c>
      <c r="BR23" t="s">
        <v>373</v>
      </c>
      <c r="BS23" t="s">
        <v>373</v>
      </c>
      <c r="BT23" t="s">
        <v>373</v>
      </c>
      <c r="BU23" t="s">
        <v>373</v>
      </c>
      <c r="BV23" t="s">
        <v>373</v>
      </c>
      <c r="BW23" t="s">
        <v>373</v>
      </c>
      <c r="BX23" t="s">
        <v>373</v>
      </c>
      <c r="BY23" t="s">
        <v>373</v>
      </c>
      <c r="BZ23" t="s">
        <v>373</v>
      </c>
      <c r="CA23" t="s">
        <v>373</v>
      </c>
      <c r="CB23">
        <f t="shared" si="41"/>
        <v>550.03899999999999</v>
      </c>
      <c r="CC23">
        <f t="shared" si="42"/>
        <v>463.22645993489368</v>
      </c>
      <c r="CD23">
        <f t="shared" si="43"/>
        <v>0.84217020963039657</v>
      </c>
      <c r="CE23">
        <f t="shared" si="44"/>
        <v>0.19434041926079318</v>
      </c>
      <c r="CF23">
        <v>1599657632.5999999</v>
      </c>
      <c r="CG23">
        <v>380.34899999999999</v>
      </c>
      <c r="CH23">
        <v>399.97300000000001</v>
      </c>
      <c r="CI23">
        <v>16.266400000000001</v>
      </c>
      <c r="CJ23">
        <v>13.183199999999999</v>
      </c>
      <c r="CK23">
        <v>347.63499999999999</v>
      </c>
      <c r="CL23">
        <v>15.106</v>
      </c>
      <c r="CM23">
        <v>500.06599999999997</v>
      </c>
      <c r="CN23">
        <v>101.91200000000001</v>
      </c>
      <c r="CO23">
        <v>0.19993900000000001</v>
      </c>
      <c r="CP23">
        <v>23.648700000000002</v>
      </c>
      <c r="CQ23">
        <v>22.9954</v>
      </c>
      <c r="CR23">
        <v>999.9</v>
      </c>
      <c r="CS23">
        <v>0</v>
      </c>
      <c r="CT23">
        <v>0</v>
      </c>
      <c r="CU23">
        <v>9991.25</v>
      </c>
      <c r="CV23">
        <v>0</v>
      </c>
      <c r="CW23">
        <v>1.5289399999999999E-3</v>
      </c>
      <c r="CX23">
        <v>-19.624500000000001</v>
      </c>
      <c r="CY23">
        <v>386.63799999999998</v>
      </c>
      <c r="CZ23">
        <v>405.31700000000001</v>
      </c>
      <c r="DA23">
        <v>3.0831900000000001</v>
      </c>
      <c r="DB23">
        <v>399.97300000000001</v>
      </c>
      <c r="DC23">
        <v>13.183199999999999</v>
      </c>
      <c r="DD23">
        <v>1.65774</v>
      </c>
      <c r="DE23">
        <v>1.3435299999999999</v>
      </c>
      <c r="DF23">
        <v>14.5063</v>
      </c>
      <c r="DG23">
        <v>11.2948</v>
      </c>
      <c r="DH23">
        <v>550.03899999999999</v>
      </c>
      <c r="DI23">
        <v>0.92699699999999996</v>
      </c>
      <c r="DJ23">
        <v>7.3002700000000004E-2</v>
      </c>
      <c r="DK23">
        <v>0</v>
      </c>
      <c r="DL23">
        <v>985.14400000000001</v>
      </c>
      <c r="DM23">
        <v>4.9990300000000003</v>
      </c>
      <c r="DN23">
        <v>5274.19</v>
      </c>
      <c r="DO23">
        <v>4281.6000000000004</v>
      </c>
      <c r="DP23">
        <v>38.061999999999998</v>
      </c>
      <c r="DQ23">
        <v>41.625</v>
      </c>
      <c r="DR23">
        <v>40.186999999999998</v>
      </c>
      <c r="DS23">
        <v>40.436999999999998</v>
      </c>
      <c r="DT23">
        <v>40.5</v>
      </c>
      <c r="DU23">
        <v>505.25</v>
      </c>
      <c r="DV23">
        <v>39.79</v>
      </c>
      <c r="DW23">
        <v>0</v>
      </c>
      <c r="DX23">
        <v>81.699999809265094</v>
      </c>
      <c r="DY23">
        <v>0</v>
      </c>
      <c r="DZ23">
        <v>983.11231999999995</v>
      </c>
      <c r="EA23">
        <v>18.011076954674099</v>
      </c>
      <c r="EB23">
        <v>101.528461751664</v>
      </c>
      <c r="EC23">
        <v>5262.7120000000004</v>
      </c>
      <c r="ED23">
        <v>15</v>
      </c>
      <c r="EE23">
        <v>1599657605.0999999</v>
      </c>
      <c r="EF23" t="s">
        <v>403</v>
      </c>
      <c r="EG23">
        <v>1599657598.0999999</v>
      </c>
      <c r="EH23">
        <v>1599657605.0999999</v>
      </c>
      <c r="EI23">
        <v>7</v>
      </c>
      <c r="EJ23">
        <v>-2.9000000000000001E-2</v>
      </c>
      <c r="EK23">
        <v>2E-3</v>
      </c>
      <c r="EL23">
        <v>32.713999999999999</v>
      </c>
      <c r="EM23">
        <v>1.1599999999999999</v>
      </c>
      <c r="EN23">
        <v>400</v>
      </c>
      <c r="EO23">
        <v>13</v>
      </c>
      <c r="EP23">
        <v>0.12</v>
      </c>
      <c r="EQ23">
        <v>0.03</v>
      </c>
      <c r="ER23">
        <v>-19.6011073170732</v>
      </c>
      <c r="ES23">
        <v>3.8667595818792803E-2</v>
      </c>
      <c r="ET23">
        <v>3.5158556466412701E-2</v>
      </c>
      <c r="EU23">
        <v>1</v>
      </c>
      <c r="EV23">
        <v>3.08277926829268</v>
      </c>
      <c r="EW23">
        <v>3.0775609756134199E-3</v>
      </c>
      <c r="EX23">
        <v>9.5752320291290398E-4</v>
      </c>
      <c r="EY23">
        <v>1</v>
      </c>
      <c r="EZ23">
        <v>2</v>
      </c>
      <c r="FA23">
        <v>2</v>
      </c>
      <c r="FB23" t="s">
        <v>383</v>
      </c>
      <c r="FC23">
        <v>2.9374799999999999</v>
      </c>
      <c r="FD23">
        <v>2.8850600000000002</v>
      </c>
      <c r="FE23">
        <v>9.0260699999999999E-2</v>
      </c>
      <c r="FF23">
        <v>0.100537</v>
      </c>
      <c r="FG23">
        <v>8.6151800000000001E-2</v>
      </c>
      <c r="FH23">
        <v>7.6820200000000005E-2</v>
      </c>
      <c r="FI23">
        <v>29401.9</v>
      </c>
      <c r="FJ23">
        <v>29507.599999999999</v>
      </c>
      <c r="FK23">
        <v>29922.5</v>
      </c>
      <c r="FL23">
        <v>29910.2</v>
      </c>
      <c r="FM23">
        <v>36443.699999999997</v>
      </c>
      <c r="FN23">
        <v>35271.5</v>
      </c>
      <c r="FO23">
        <v>43338.1</v>
      </c>
      <c r="FP23">
        <v>40998.6</v>
      </c>
      <c r="FQ23">
        <v>2.1271</v>
      </c>
      <c r="FR23">
        <v>2.0779000000000001</v>
      </c>
      <c r="FS23">
        <v>3.8705799999999999E-2</v>
      </c>
      <c r="FT23">
        <v>0</v>
      </c>
      <c r="FU23">
        <v>22.357900000000001</v>
      </c>
      <c r="FV23">
        <v>999.9</v>
      </c>
      <c r="FW23">
        <v>50.378</v>
      </c>
      <c r="FX23">
        <v>26.716999999999999</v>
      </c>
      <c r="FY23">
        <v>17.400099999999998</v>
      </c>
      <c r="FZ23">
        <v>64.070899999999995</v>
      </c>
      <c r="GA23">
        <v>36.414299999999997</v>
      </c>
      <c r="GB23">
        <v>1</v>
      </c>
      <c r="GC23">
        <v>-0.113923</v>
      </c>
      <c r="GD23">
        <v>0.90717300000000001</v>
      </c>
      <c r="GE23">
        <v>20.2623</v>
      </c>
      <c r="GF23">
        <v>5.2496400000000003</v>
      </c>
      <c r="GG23">
        <v>12.039899999999999</v>
      </c>
      <c r="GH23">
        <v>5.0255999999999998</v>
      </c>
      <c r="GI23">
        <v>3.3010000000000002</v>
      </c>
      <c r="GJ23">
        <v>9999</v>
      </c>
      <c r="GK23">
        <v>999.9</v>
      </c>
      <c r="GL23">
        <v>9999</v>
      </c>
      <c r="GM23">
        <v>9999</v>
      </c>
      <c r="GN23">
        <v>1.8782300000000001</v>
      </c>
      <c r="GO23">
        <v>1.87988</v>
      </c>
      <c r="GP23">
        <v>1.8787400000000001</v>
      </c>
      <c r="GQ23">
        <v>1.8792599999999999</v>
      </c>
      <c r="GR23">
        <v>1.8807100000000001</v>
      </c>
      <c r="GS23">
        <v>1.8752899999999999</v>
      </c>
      <c r="GT23">
        <v>1.88232</v>
      </c>
      <c r="GU23">
        <v>1.87714</v>
      </c>
      <c r="GV23">
        <v>0</v>
      </c>
      <c r="GW23">
        <v>0</v>
      </c>
      <c r="GX23">
        <v>0</v>
      </c>
      <c r="GY23">
        <v>0</v>
      </c>
      <c r="GZ23" t="s">
        <v>375</v>
      </c>
      <c r="HA23" t="s">
        <v>376</v>
      </c>
      <c r="HB23" t="s">
        <v>377</v>
      </c>
      <c r="HC23" t="s">
        <v>377</v>
      </c>
      <c r="HD23" t="s">
        <v>377</v>
      </c>
      <c r="HE23" t="s">
        <v>377</v>
      </c>
      <c r="HF23">
        <v>0</v>
      </c>
      <c r="HG23">
        <v>100</v>
      </c>
      <c r="HH23">
        <v>100</v>
      </c>
      <c r="HI23">
        <v>32.713999999999999</v>
      </c>
      <c r="HJ23">
        <v>1.1604000000000001</v>
      </c>
      <c r="HK23">
        <v>32.71405</v>
      </c>
      <c r="HL23">
        <v>0</v>
      </c>
      <c r="HM23">
        <v>0</v>
      </c>
      <c r="HN23">
        <v>0</v>
      </c>
      <c r="HO23">
        <v>1.1604300000000001</v>
      </c>
      <c r="HP23">
        <v>0</v>
      </c>
      <c r="HQ23">
        <v>0</v>
      </c>
      <c r="HR23">
        <v>0</v>
      </c>
      <c r="HS23">
        <v>-1</v>
      </c>
      <c r="HT23">
        <v>-1</v>
      </c>
      <c r="HU23">
        <v>-1</v>
      </c>
      <c r="HV23">
        <v>-1</v>
      </c>
      <c r="HW23">
        <v>0.6</v>
      </c>
      <c r="HX23">
        <v>0.5</v>
      </c>
      <c r="HY23">
        <v>2</v>
      </c>
      <c r="HZ23">
        <v>508.29399999999998</v>
      </c>
      <c r="IA23">
        <v>532.23699999999997</v>
      </c>
      <c r="IB23">
        <v>21.874099999999999</v>
      </c>
      <c r="IC23">
        <v>25.825099999999999</v>
      </c>
      <c r="ID23">
        <v>30</v>
      </c>
      <c r="IE23">
        <v>25.8642</v>
      </c>
      <c r="IF23">
        <v>25.846699999999998</v>
      </c>
      <c r="IG23">
        <v>18.457699999999999</v>
      </c>
      <c r="IH23">
        <v>100</v>
      </c>
      <c r="II23">
        <v>6.40557</v>
      </c>
      <c r="IJ23">
        <v>21.871500000000001</v>
      </c>
      <c r="IK23">
        <v>400</v>
      </c>
      <c r="IL23">
        <v>5.2828999999999997</v>
      </c>
      <c r="IM23">
        <v>101.411</v>
      </c>
      <c r="IN23">
        <v>111.655</v>
      </c>
    </row>
    <row r="24" spans="1:248" x14ac:dyDescent="0.35">
      <c r="A24">
        <v>7</v>
      </c>
      <c r="B24">
        <v>1599657715.5999999</v>
      </c>
      <c r="C24">
        <v>2608.0999999046298</v>
      </c>
      <c r="D24" t="s">
        <v>404</v>
      </c>
      <c r="E24" t="s">
        <v>405</v>
      </c>
      <c r="F24">
        <v>1599657715.5999999</v>
      </c>
      <c r="G24">
        <f t="shared" si="0"/>
        <v>2.5591392674228063E-3</v>
      </c>
      <c r="H24">
        <f t="shared" si="1"/>
        <v>13.502156836471183</v>
      </c>
      <c r="I24">
        <f t="shared" si="2"/>
        <v>382.54599999999999</v>
      </c>
      <c r="J24">
        <f t="shared" si="3"/>
        <v>279.03886288043105</v>
      </c>
      <c r="K24">
        <f t="shared" si="4"/>
        <v>28.492657451604224</v>
      </c>
      <c r="L24">
        <f t="shared" si="5"/>
        <v>39.061770912361993</v>
      </c>
      <c r="M24">
        <f t="shared" si="6"/>
        <v>0.22996962831712511</v>
      </c>
      <c r="N24">
        <f t="shared" si="7"/>
        <v>2.9616233700136414</v>
      </c>
      <c r="O24">
        <f t="shared" si="8"/>
        <v>0.22048969613446112</v>
      </c>
      <c r="P24">
        <f t="shared" si="9"/>
        <v>0.13862523045691841</v>
      </c>
      <c r="Q24">
        <f t="shared" si="10"/>
        <v>66.063208998404022</v>
      </c>
      <c r="R24">
        <f t="shared" si="11"/>
        <v>23.358709043982675</v>
      </c>
      <c r="S24">
        <f t="shared" si="12"/>
        <v>22.987300000000001</v>
      </c>
      <c r="T24">
        <f t="shared" si="13"/>
        <v>2.817554990276391</v>
      </c>
      <c r="U24">
        <f t="shared" si="14"/>
        <v>56.609751750615814</v>
      </c>
      <c r="V24">
        <f t="shared" si="15"/>
        <v>1.6583786722766998</v>
      </c>
      <c r="W24">
        <f t="shared" si="16"/>
        <v>2.9294929247921666</v>
      </c>
      <c r="X24">
        <f t="shared" si="17"/>
        <v>1.1591763179996912</v>
      </c>
      <c r="Y24">
        <f t="shared" si="18"/>
        <v>-112.85804169334575</v>
      </c>
      <c r="Z24">
        <f t="shared" si="19"/>
        <v>103.01717364291784</v>
      </c>
      <c r="AA24">
        <f t="shared" si="20"/>
        <v>7.2331922854516284</v>
      </c>
      <c r="AB24">
        <f t="shared" si="21"/>
        <v>63.45553323342773</v>
      </c>
      <c r="AC24">
        <v>0</v>
      </c>
      <c r="AD24">
        <v>0</v>
      </c>
      <c r="AE24">
        <f t="shared" si="22"/>
        <v>1</v>
      </c>
      <c r="AF24">
        <f t="shared" si="23"/>
        <v>0</v>
      </c>
      <c r="AG24">
        <f t="shared" si="24"/>
        <v>54462.908949211051</v>
      </c>
      <c r="AH24" t="s">
        <v>372</v>
      </c>
      <c r="AI24">
        <v>10456.200000000001</v>
      </c>
      <c r="AJ24">
        <v>733.55384615384605</v>
      </c>
      <c r="AK24">
        <v>3094.04</v>
      </c>
      <c r="AL24">
        <f t="shared" si="25"/>
        <v>2360.4861538461537</v>
      </c>
      <c r="AM24">
        <f t="shared" si="26"/>
        <v>0.76291390991911989</v>
      </c>
      <c r="AN24">
        <v>-0.86086503378585599</v>
      </c>
      <c r="AO24" t="s">
        <v>406</v>
      </c>
      <c r="AP24">
        <v>10520.7</v>
      </c>
      <c r="AQ24">
        <v>986.82136000000003</v>
      </c>
      <c r="AR24">
        <v>2385.2399999999998</v>
      </c>
      <c r="AS24">
        <f t="shared" si="27"/>
        <v>0.58628005567573904</v>
      </c>
      <c r="AT24">
        <v>0.5</v>
      </c>
      <c r="AU24">
        <f t="shared" si="28"/>
        <v>337.19418879174401</v>
      </c>
      <c r="AV24">
        <f t="shared" si="29"/>
        <v>13.502156836471183</v>
      </c>
      <c r="AW24">
        <f t="shared" si="30"/>
        <v>98.845113889179672</v>
      </c>
      <c r="AX24">
        <f t="shared" si="31"/>
        <v>0.70166524123358653</v>
      </c>
      <c r="AY24">
        <f t="shared" si="32"/>
        <v>4.2595698110111407E-2</v>
      </c>
      <c r="AZ24">
        <f t="shared" si="33"/>
        <v>0.29716087270044117</v>
      </c>
      <c r="BA24" t="s">
        <v>407</v>
      </c>
      <c r="BB24">
        <v>711.6</v>
      </c>
      <c r="BC24">
        <f t="shared" si="34"/>
        <v>1673.6399999999999</v>
      </c>
      <c r="BD24">
        <f t="shared" si="35"/>
        <v>0.83555522095552204</v>
      </c>
      <c r="BE24">
        <f t="shared" si="36"/>
        <v>0.29751011567972335</v>
      </c>
      <c r="BF24">
        <f t="shared" si="37"/>
        <v>0.84666123569759943</v>
      </c>
      <c r="BG24">
        <f t="shared" si="38"/>
        <v>0.30027712674572915</v>
      </c>
      <c r="BH24">
        <f t="shared" si="39"/>
        <v>0.60252150929520765</v>
      </c>
      <c r="BI24">
        <f t="shared" si="40"/>
        <v>0.39747849070479235</v>
      </c>
      <c r="BJ24">
        <v>396</v>
      </c>
      <c r="BK24">
        <v>300</v>
      </c>
      <c r="BL24">
        <v>300</v>
      </c>
      <c r="BM24">
        <v>300</v>
      </c>
      <c r="BN24">
        <v>10520.7</v>
      </c>
      <c r="BO24">
        <v>2279.52</v>
      </c>
      <c r="BP24">
        <v>-8.4192399999999997E-3</v>
      </c>
      <c r="BQ24">
        <v>7.3</v>
      </c>
      <c r="BR24" t="s">
        <v>373</v>
      </c>
      <c r="BS24" t="s">
        <v>373</v>
      </c>
      <c r="BT24" t="s">
        <v>373</v>
      </c>
      <c r="BU24" t="s">
        <v>373</v>
      </c>
      <c r="BV24" t="s">
        <v>373</v>
      </c>
      <c r="BW24" t="s">
        <v>373</v>
      </c>
      <c r="BX24" t="s">
        <v>373</v>
      </c>
      <c r="BY24" t="s">
        <v>373</v>
      </c>
      <c r="BZ24" t="s">
        <v>373</v>
      </c>
      <c r="CA24" t="s">
        <v>373</v>
      </c>
      <c r="CB24">
        <f t="shared" si="41"/>
        <v>400.012</v>
      </c>
      <c r="CC24">
        <f t="shared" si="42"/>
        <v>337.19418879174401</v>
      </c>
      <c r="CD24">
        <f t="shared" si="43"/>
        <v>0.84296018317386479</v>
      </c>
      <c r="CE24">
        <f t="shared" si="44"/>
        <v>0.19592036634772969</v>
      </c>
      <c r="CF24">
        <v>1599657715.5999999</v>
      </c>
      <c r="CG24">
        <v>382.54599999999999</v>
      </c>
      <c r="CH24">
        <v>399.92399999999998</v>
      </c>
      <c r="CI24">
        <v>16.241099999999999</v>
      </c>
      <c r="CJ24">
        <v>13.219900000000001</v>
      </c>
      <c r="CK24">
        <v>349.83600000000001</v>
      </c>
      <c r="CL24">
        <v>15.0802</v>
      </c>
      <c r="CM24">
        <v>499.98200000000003</v>
      </c>
      <c r="CN24">
        <v>101.91</v>
      </c>
      <c r="CO24">
        <v>0.19999700000000001</v>
      </c>
      <c r="CP24">
        <v>23.6325</v>
      </c>
      <c r="CQ24">
        <v>22.987300000000001</v>
      </c>
      <c r="CR24">
        <v>999.9</v>
      </c>
      <c r="CS24">
        <v>0</v>
      </c>
      <c r="CT24">
        <v>0</v>
      </c>
      <c r="CU24">
        <v>9993.1200000000008</v>
      </c>
      <c r="CV24">
        <v>0</v>
      </c>
      <c r="CW24">
        <v>1.5289399999999999E-3</v>
      </c>
      <c r="CX24">
        <v>-17.3781</v>
      </c>
      <c r="CY24">
        <v>388.86099999999999</v>
      </c>
      <c r="CZ24">
        <v>405.28100000000001</v>
      </c>
      <c r="DA24">
        <v>3.0211700000000001</v>
      </c>
      <c r="DB24">
        <v>399.92399999999998</v>
      </c>
      <c r="DC24">
        <v>13.219900000000001</v>
      </c>
      <c r="DD24">
        <v>1.65513</v>
      </c>
      <c r="DE24">
        <v>1.34724</v>
      </c>
      <c r="DF24">
        <v>14.4818</v>
      </c>
      <c r="DG24">
        <v>11.336499999999999</v>
      </c>
      <c r="DH24">
        <v>400.012</v>
      </c>
      <c r="DI24">
        <v>0.90007000000000004</v>
      </c>
      <c r="DJ24">
        <v>9.9929500000000004E-2</v>
      </c>
      <c r="DK24">
        <v>0</v>
      </c>
      <c r="DL24">
        <v>986.80899999999997</v>
      </c>
      <c r="DM24">
        <v>4.9990300000000003</v>
      </c>
      <c r="DN24">
        <v>3829.46</v>
      </c>
      <c r="DO24">
        <v>3075.6</v>
      </c>
      <c r="DP24">
        <v>37.686999999999998</v>
      </c>
      <c r="DQ24">
        <v>41.436999999999998</v>
      </c>
      <c r="DR24">
        <v>39.936999999999998</v>
      </c>
      <c r="DS24">
        <v>40.311999999999998</v>
      </c>
      <c r="DT24">
        <v>40.186999999999998</v>
      </c>
      <c r="DU24">
        <v>355.54</v>
      </c>
      <c r="DV24">
        <v>39.47</v>
      </c>
      <c r="DW24">
        <v>0</v>
      </c>
      <c r="DX24">
        <v>82.199999809265094</v>
      </c>
      <c r="DY24">
        <v>0</v>
      </c>
      <c r="DZ24">
        <v>986.82136000000003</v>
      </c>
      <c r="EA24">
        <v>0.72307692218798003</v>
      </c>
      <c r="EB24">
        <v>-0.82076922514566897</v>
      </c>
      <c r="EC24">
        <v>3829.5767999999998</v>
      </c>
      <c r="ED24">
        <v>15</v>
      </c>
      <c r="EE24">
        <v>1599657687.0999999</v>
      </c>
      <c r="EF24" t="s">
        <v>408</v>
      </c>
      <c r="EG24">
        <v>1599657681.0999999</v>
      </c>
      <c r="EH24">
        <v>1599657687.0999999</v>
      </c>
      <c r="EI24">
        <v>8</v>
      </c>
      <c r="EJ24">
        <v>-5.0000000000000001E-3</v>
      </c>
      <c r="EK24">
        <v>0</v>
      </c>
      <c r="EL24">
        <v>32.71</v>
      </c>
      <c r="EM24">
        <v>1.161</v>
      </c>
      <c r="EN24">
        <v>400</v>
      </c>
      <c r="EO24">
        <v>13</v>
      </c>
      <c r="EP24">
        <v>0.11</v>
      </c>
      <c r="EQ24">
        <v>0.03</v>
      </c>
      <c r="ER24">
        <v>-17.368312195121899</v>
      </c>
      <c r="ES24">
        <v>-6.0048083623703299E-2</v>
      </c>
      <c r="ET24">
        <v>3.6032933412412899E-2</v>
      </c>
      <c r="EU24">
        <v>1</v>
      </c>
      <c r="EV24">
        <v>3.0249273170731699</v>
      </c>
      <c r="EW24">
        <v>-1.55995818815326E-2</v>
      </c>
      <c r="EX24">
        <v>1.9868335199633501E-3</v>
      </c>
      <c r="EY24">
        <v>1</v>
      </c>
      <c r="EZ24">
        <v>2</v>
      </c>
      <c r="FA24">
        <v>2</v>
      </c>
      <c r="FB24" t="s">
        <v>383</v>
      </c>
      <c r="FC24">
        <v>2.9372400000000001</v>
      </c>
      <c r="FD24">
        <v>2.8851300000000002</v>
      </c>
      <c r="FE24">
        <v>9.0708899999999995E-2</v>
      </c>
      <c r="FF24">
        <v>0.100521</v>
      </c>
      <c r="FG24">
        <v>8.6038500000000004E-2</v>
      </c>
      <c r="FH24">
        <v>7.6973700000000006E-2</v>
      </c>
      <c r="FI24">
        <v>29384.7</v>
      </c>
      <c r="FJ24">
        <v>29506.2</v>
      </c>
      <c r="FK24">
        <v>29919.9</v>
      </c>
      <c r="FL24">
        <v>29908.400000000001</v>
      </c>
      <c r="FM24">
        <v>36444.6</v>
      </c>
      <c r="FN24">
        <v>35263.9</v>
      </c>
      <c r="FO24">
        <v>43333.8</v>
      </c>
      <c r="FP24">
        <v>40996.6</v>
      </c>
      <c r="FQ24">
        <v>2.1271499999999999</v>
      </c>
      <c r="FR24">
        <v>2.0772200000000001</v>
      </c>
      <c r="FS24">
        <v>3.62098E-2</v>
      </c>
      <c r="FT24">
        <v>0</v>
      </c>
      <c r="FU24">
        <v>22.390899999999998</v>
      </c>
      <c r="FV24">
        <v>999.9</v>
      </c>
      <c r="FW24">
        <v>49.634</v>
      </c>
      <c r="FX24">
        <v>26.847999999999999</v>
      </c>
      <c r="FY24">
        <v>17.276</v>
      </c>
      <c r="FZ24">
        <v>64.110900000000001</v>
      </c>
      <c r="GA24">
        <v>36.726799999999997</v>
      </c>
      <c r="GB24">
        <v>1</v>
      </c>
      <c r="GC24">
        <v>-0.111626</v>
      </c>
      <c r="GD24">
        <v>0.83824299999999996</v>
      </c>
      <c r="GE24">
        <v>20.264199999999999</v>
      </c>
      <c r="GF24">
        <v>5.2523299999999997</v>
      </c>
      <c r="GG24">
        <v>12.039899999999999</v>
      </c>
      <c r="GH24">
        <v>5.0257500000000004</v>
      </c>
      <c r="GI24">
        <v>3.3010000000000002</v>
      </c>
      <c r="GJ24">
        <v>9999</v>
      </c>
      <c r="GK24">
        <v>999.9</v>
      </c>
      <c r="GL24">
        <v>9999</v>
      </c>
      <c r="GM24">
        <v>9999</v>
      </c>
      <c r="GN24">
        <v>1.87822</v>
      </c>
      <c r="GO24">
        <v>1.87988</v>
      </c>
      <c r="GP24">
        <v>1.87873</v>
      </c>
      <c r="GQ24">
        <v>1.8792599999999999</v>
      </c>
      <c r="GR24">
        <v>1.88073</v>
      </c>
      <c r="GS24">
        <v>1.8752899999999999</v>
      </c>
      <c r="GT24">
        <v>1.88232</v>
      </c>
      <c r="GU24">
        <v>1.87714</v>
      </c>
      <c r="GV24">
        <v>0</v>
      </c>
      <c r="GW24">
        <v>0</v>
      </c>
      <c r="GX24">
        <v>0</v>
      </c>
      <c r="GY24">
        <v>0</v>
      </c>
      <c r="GZ24" t="s">
        <v>375</v>
      </c>
      <c r="HA24" t="s">
        <v>376</v>
      </c>
      <c r="HB24" t="s">
        <v>377</v>
      </c>
      <c r="HC24" t="s">
        <v>377</v>
      </c>
      <c r="HD24" t="s">
        <v>377</v>
      </c>
      <c r="HE24" t="s">
        <v>377</v>
      </c>
      <c r="HF24">
        <v>0</v>
      </c>
      <c r="HG24">
        <v>100</v>
      </c>
      <c r="HH24">
        <v>100</v>
      </c>
      <c r="HI24">
        <v>32.71</v>
      </c>
      <c r="HJ24">
        <v>1.1609</v>
      </c>
      <c r="HK24">
        <v>32.709499999999998</v>
      </c>
      <c r="HL24">
        <v>0</v>
      </c>
      <c r="HM24">
        <v>0</v>
      </c>
      <c r="HN24">
        <v>0</v>
      </c>
      <c r="HO24">
        <v>1.1608849999999999</v>
      </c>
      <c r="HP24">
        <v>0</v>
      </c>
      <c r="HQ24">
        <v>0</v>
      </c>
      <c r="HR24">
        <v>0</v>
      </c>
      <c r="HS24">
        <v>-1</v>
      </c>
      <c r="HT24">
        <v>-1</v>
      </c>
      <c r="HU24">
        <v>-1</v>
      </c>
      <c r="HV24">
        <v>-1</v>
      </c>
      <c r="HW24">
        <v>0.6</v>
      </c>
      <c r="HX24">
        <v>0.5</v>
      </c>
      <c r="HY24">
        <v>2</v>
      </c>
      <c r="HZ24">
        <v>508.483</v>
      </c>
      <c r="IA24">
        <v>531.95000000000005</v>
      </c>
      <c r="IB24">
        <v>21.9651</v>
      </c>
      <c r="IC24">
        <v>25.842500000000001</v>
      </c>
      <c r="ID24">
        <v>30.0001</v>
      </c>
      <c r="IE24">
        <v>25.881499999999999</v>
      </c>
      <c r="IF24">
        <v>25.864899999999999</v>
      </c>
      <c r="IG24">
        <v>18.478300000000001</v>
      </c>
      <c r="IH24">
        <v>100</v>
      </c>
      <c r="II24">
        <v>1.7172700000000001</v>
      </c>
      <c r="IJ24">
        <v>21.968800000000002</v>
      </c>
      <c r="IK24">
        <v>400</v>
      </c>
      <c r="IL24">
        <v>4.3239299999999998</v>
      </c>
      <c r="IM24">
        <v>101.401</v>
      </c>
      <c r="IN24">
        <v>111.649</v>
      </c>
    </row>
    <row r="25" spans="1:248" x14ac:dyDescent="0.35">
      <c r="A25">
        <v>8</v>
      </c>
      <c r="B25">
        <v>1599657836.0999999</v>
      </c>
      <c r="C25">
        <v>2728.5999999046298</v>
      </c>
      <c r="D25" t="s">
        <v>409</v>
      </c>
      <c r="E25" t="s">
        <v>410</v>
      </c>
      <c r="F25">
        <v>1599657836.0999999</v>
      </c>
      <c r="G25">
        <f t="shared" si="0"/>
        <v>2.6078068242036613E-3</v>
      </c>
      <c r="H25">
        <f t="shared" si="1"/>
        <v>9.7463927829764732</v>
      </c>
      <c r="I25">
        <f t="shared" si="2"/>
        <v>386.97899999999998</v>
      </c>
      <c r="J25">
        <f t="shared" si="3"/>
        <v>312.85363592754868</v>
      </c>
      <c r="K25">
        <f t="shared" si="4"/>
        <v>31.945841104853315</v>
      </c>
      <c r="L25">
        <f t="shared" si="5"/>
        <v>39.514866459080991</v>
      </c>
      <c r="M25">
        <f t="shared" si="6"/>
        <v>0.23888162420488337</v>
      </c>
      <c r="N25">
        <f t="shared" si="7"/>
        <v>2.9592139286279275</v>
      </c>
      <c r="O25">
        <f t="shared" si="8"/>
        <v>0.22866231181620911</v>
      </c>
      <c r="P25">
        <f t="shared" si="9"/>
        <v>0.1437956774747767</v>
      </c>
      <c r="Q25">
        <f t="shared" si="10"/>
        <v>41.277016224189012</v>
      </c>
      <c r="R25">
        <f t="shared" si="11"/>
        <v>23.184197743007864</v>
      </c>
      <c r="S25">
        <f t="shared" si="12"/>
        <v>22.999199999999998</v>
      </c>
      <c r="T25">
        <f t="shared" si="13"/>
        <v>2.8195851934647385</v>
      </c>
      <c r="U25">
        <f t="shared" si="14"/>
        <v>57.429394385811463</v>
      </c>
      <c r="V25">
        <f t="shared" si="15"/>
        <v>1.6807085034843996</v>
      </c>
      <c r="W25">
        <f t="shared" si="16"/>
        <v>2.9265649088920855</v>
      </c>
      <c r="X25">
        <f t="shared" si="17"/>
        <v>1.1388766899803389</v>
      </c>
      <c r="Y25">
        <f t="shared" si="18"/>
        <v>-115.00428094738146</v>
      </c>
      <c r="Z25">
        <f t="shared" si="19"/>
        <v>98.386555052160716</v>
      </c>
      <c r="AA25">
        <f t="shared" si="20"/>
        <v>6.9135199851747062</v>
      </c>
      <c r="AB25">
        <f t="shared" si="21"/>
        <v>31.572810314142984</v>
      </c>
      <c r="AC25">
        <v>0</v>
      </c>
      <c r="AD25">
        <v>0</v>
      </c>
      <c r="AE25">
        <f t="shared" si="22"/>
        <v>1</v>
      </c>
      <c r="AF25">
        <f t="shared" si="23"/>
        <v>0</v>
      </c>
      <c r="AG25">
        <f t="shared" si="24"/>
        <v>54394.636988576247</v>
      </c>
      <c r="AH25" t="s">
        <v>372</v>
      </c>
      <c r="AI25">
        <v>10456.200000000001</v>
      </c>
      <c r="AJ25">
        <v>733.55384615384605</v>
      </c>
      <c r="AK25">
        <v>3094.04</v>
      </c>
      <c r="AL25">
        <f t="shared" si="25"/>
        <v>2360.4861538461537</v>
      </c>
      <c r="AM25">
        <f t="shared" si="26"/>
        <v>0.76291390991911989</v>
      </c>
      <c r="AN25">
        <v>-0.86086503378585599</v>
      </c>
      <c r="AO25" t="s">
        <v>411</v>
      </c>
      <c r="AP25">
        <v>10509.8</v>
      </c>
      <c r="AQ25">
        <v>913.71711538461602</v>
      </c>
      <c r="AR25">
        <v>2546.7399999999998</v>
      </c>
      <c r="AS25">
        <f t="shared" si="27"/>
        <v>0.64122088812182787</v>
      </c>
      <c r="AT25">
        <v>0.5</v>
      </c>
      <c r="AU25">
        <f t="shared" si="28"/>
        <v>210.72575991179613</v>
      </c>
      <c r="AV25">
        <f t="shared" si="29"/>
        <v>9.7463927829764732</v>
      </c>
      <c r="AW25">
        <f t="shared" si="30"/>
        <v>67.560879460394489</v>
      </c>
      <c r="AX25">
        <f t="shared" si="31"/>
        <v>0.71736415967079481</v>
      </c>
      <c r="AY25">
        <f t="shared" si="32"/>
        <v>5.033678759161779E-2</v>
      </c>
      <c r="AZ25">
        <f t="shared" si="33"/>
        <v>0.21490218868043076</v>
      </c>
      <c r="BA25" t="s">
        <v>412</v>
      </c>
      <c r="BB25">
        <v>719.8</v>
      </c>
      <c r="BC25">
        <f t="shared" si="34"/>
        <v>1826.9399999999998</v>
      </c>
      <c r="BD25">
        <f t="shared" si="35"/>
        <v>0.89385687795734059</v>
      </c>
      <c r="BE25">
        <f t="shared" si="36"/>
        <v>0.23051587034166732</v>
      </c>
      <c r="BF25">
        <f t="shared" si="37"/>
        <v>0.90063719114079632</v>
      </c>
      <c r="BG25">
        <f t="shared" si="38"/>
        <v>0.23185901730803835</v>
      </c>
      <c r="BH25">
        <f t="shared" si="39"/>
        <v>0.70415467754794603</v>
      </c>
      <c r="BI25">
        <f t="shared" si="40"/>
        <v>0.29584532245205397</v>
      </c>
      <c r="BJ25">
        <v>398</v>
      </c>
      <c r="BK25">
        <v>300</v>
      </c>
      <c r="BL25">
        <v>300</v>
      </c>
      <c r="BM25">
        <v>300</v>
      </c>
      <c r="BN25">
        <v>10509.8</v>
      </c>
      <c r="BO25">
        <v>2461.91</v>
      </c>
      <c r="BP25">
        <v>-8.54042E-3</v>
      </c>
      <c r="BQ25">
        <v>-1.7</v>
      </c>
      <c r="BR25" t="s">
        <v>373</v>
      </c>
      <c r="BS25" t="s">
        <v>373</v>
      </c>
      <c r="BT25" t="s">
        <v>373</v>
      </c>
      <c r="BU25" t="s">
        <v>373</v>
      </c>
      <c r="BV25" t="s">
        <v>373</v>
      </c>
      <c r="BW25" t="s">
        <v>373</v>
      </c>
      <c r="BX25" t="s">
        <v>373</v>
      </c>
      <c r="BY25" t="s">
        <v>373</v>
      </c>
      <c r="BZ25" t="s">
        <v>373</v>
      </c>
      <c r="CA25" t="s">
        <v>373</v>
      </c>
      <c r="CB25">
        <f t="shared" si="41"/>
        <v>249.989</v>
      </c>
      <c r="CC25">
        <f t="shared" si="42"/>
        <v>210.72575991179613</v>
      </c>
      <c r="CD25">
        <f t="shared" si="43"/>
        <v>0.84294012901286108</v>
      </c>
      <c r="CE25">
        <f t="shared" si="44"/>
        <v>0.19588025802572218</v>
      </c>
      <c r="CF25">
        <v>1599657836.0999999</v>
      </c>
      <c r="CG25">
        <v>386.97899999999998</v>
      </c>
      <c r="CH25">
        <v>399.88499999999999</v>
      </c>
      <c r="CI25">
        <v>16.459599999999998</v>
      </c>
      <c r="CJ25">
        <v>13.3819</v>
      </c>
      <c r="CK25">
        <v>354.21100000000001</v>
      </c>
      <c r="CL25">
        <v>15.2948</v>
      </c>
      <c r="CM25">
        <v>500.02600000000001</v>
      </c>
      <c r="CN25">
        <v>101.911</v>
      </c>
      <c r="CO25">
        <v>0.20013900000000001</v>
      </c>
      <c r="CP25">
        <v>23.6159</v>
      </c>
      <c r="CQ25">
        <v>22.999199999999998</v>
      </c>
      <c r="CR25">
        <v>999.9</v>
      </c>
      <c r="CS25">
        <v>0</v>
      </c>
      <c r="CT25">
        <v>0</v>
      </c>
      <c r="CU25">
        <v>9979.3799999999992</v>
      </c>
      <c r="CV25">
        <v>0</v>
      </c>
      <c r="CW25">
        <v>1.5289399999999999E-3</v>
      </c>
      <c r="CX25">
        <v>-12.9055</v>
      </c>
      <c r="CY25">
        <v>393.45499999999998</v>
      </c>
      <c r="CZ25">
        <v>405.30900000000003</v>
      </c>
      <c r="DA25">
        <v>3.0776500000000002</v>
      </c>
      <c r="DB25">
        <v>399.88499999999999</v>
      </c>
      <c r="DC25">
        <v>13.3819</v>
      </c>
      <c r="DD25">
        <v>1.6774100000000001</v>
      </c>
      <c r="DE25">
        <v>1.3637600000000001</v>
      </c>
      <c r="DF25">
        <v>14.6889</v>
      </c>
      <c r="DG25">
        <v>11.5206</v>
      </c>
      <c r="DH25">
        <v>249.989</v>
      </c>
      <c r="DI25">
        <v>0.89999099999999999</v>
      </c>
      <c r="DJ25">
        <v>0.100009</v>
      </c>
      <c r="DK25">
        <v>0</v>
      </c>
      <c r="DL25">
        <v>912.13300000000004</v>
      </c>
      <c r="DM25">
        <v>4.9990300000000003</v>
      </c>
      <c r="DN25">
        <v>2211.0500000000002</v>
      </c>
      <c r="DO25">
        <v>1907.45</v>
      </c>
      <c r="DP25">
        <v>37.061999999999998</v>
      </c>
      <c r="DQ25">
        <v>41.186999999999998</v>
      </c>
      <c r="DR25">
        <v>39.5</v>
      </c>
      <c r="DS25">
        <v>40.125</v>
      </c>
      <c r="DT25">
        <v>39.686999999999998</v>
      </c>
      <c r="DU25">
        <v>220.49</v>
      </c>
      <c r="DV25">
        <v>24.5</v>
      </c>
      <c r="DW25">
        <v>0</v>
      </c>
      <c r="DX25">
        <v>120</v>
      </c>
      <c r="DY25">
        <v>0</v>
      </c>
      <c r="DZ25">
        <v>913.71711538461602</v>
      </c>
      <c r="EA25">
        <v>-12.287076927733301</v>
      </c>
      <c r="EB25">
        <v>-34.130598308900304</v>
      </c>
      <c r="EC25">
        <v>2214.7092307692301</v>
      </c>
      <c r="ED25">
        <v>15</v>
      </c>
      <c r="EE25">
        <v>1599657774.5999999</v>
      </c>
      <c r="EF25" t="s">
        <v>413</v>
      </c>
      <c r="EG25">
        <v>1599657763.0999999</v>
      </c>
      <c r="EH25">
        <v>1599657774.5999999</v>
      </c>
      <c r="EI25">
        <v>9</v>
      </c>
      <c r="EJ25">
        <v>5.8999999999999997E-2</v>
      </c>
      <c r="EK25">
        <v>4.0000000000000001E-3</v>
      </c>
      <c r="EL25">
        <v>32.768999999999998</v>
      </c>
      <c r="EM25">
        <v>1.165</v>
      </c>
      <c r="EN25">
        <v>400</v>
      </c>
      <c r="EO25">
        <v>13</v>
      </c>
      <c r="EP25">
        <v>0.16</v>
      </c>
      <c r="EQ25">
        <v>0.03</v>
      </c>
      <c r="ER25">
        <v>-13.0059097560976</v>
      </c>
      <c r="ES25">
        <v>3.35958188152418E-3</v>
      </c>
      <c r="ET25">
        <v>3.8737936311794098E-2</v>
      </c>
      <c r="EU25">
        <v>1</v>
      </c>
      <c r="EV25">
        <v>3.03904487804878</v>
      </c>
      <c r="EW25">
        <v>0.529860000000003</v>
      </c>
      <c r="EX25">
        <v>5.7770869067290398E-2</v>
      </c>
      <c r="EY25">
        <v>0</v>
      </c>
      <c r="EZ25">
        <v>1</v>
      </c>
      <c r="FA25">
        <v>2</v>
      </c>
      <c r="FB25" t="s">
        <v>374</v>
      </c>
      <c r="FC25">
        <v>2.9373300000000002</v>
      </c>
      <c r="FD25">
        <v>2.8851499999999999</v>
      </c>
      <c r="FE25">
        <v>9.1606900000000005E-2</v>
      </c>
      <c r="FF25">
        <v>0.100511</v>
      </c>
      <c r="FG25">
        <v>8.69336E-2</v>
      </c>
      <c r="FH25">
        <v>7.7668899999999999E-2</v>
      </c>
      <c r="FI25">
        <v>29353.5</v>
      </c>
      <c r="FJ25">
        <v>29503.7</v>
      </c>
      <c r="FK25">
        <v>29917.8</v>
      </c>
      <c r="FL25">
        <v>29905.8</v>
      </c>
      <c r="FM25">
        <v>36406.400000000001</v>
      </c>
      <c r="FN25">
        <v>35234.5</v>
      </c>
      <c r="FO25">
        <v>43331.3</v>
      </c>
      <c r="FP25">
        <v>40993.300000000003</v>
      </c>
      <c r="FQ25">
        <v>2.1280299999999999</v>
      </c>
      <c r="FR25">
        <v>2.0765500000000001</v>
      </c>
      <c r="FS25">
        <v>3.5353000000000002E-2</v>
      </c>
      <c r="FT25">
        <v>0</v>
      </c>
      <c r="FU25">
        <v>22.417000000000002</v>
      </c>
      <c r="FV25">
        <v>999.9</v>
      </c>
      <c r="FW25">
        <v>49.017000000000003</v>
      </c>
      <c r="FX25">
        <v>26.998999999999999</v>
      </c>
      <c r="FY25">
        <v>17.2134</v>
      </c>
      <c r="FZ25">
        <v>63.980899999999998</v>
      </c>
      <c r="GA25">
        <v>36.750799999999998</v>
      </c>
      <c r="GB25">
        <v>1</v>
      </c>
      <c r="GC25">
        <v>-0.111153</v>
      </c>
      <c r="GD25">
        <v>0.91777500000000001</v>
      </c>
      <c r="GE25">
        <v>20.2651</v>
      </c>
      <c r="GF25">
        <v>5.2490399999999999</v>
      </c>
      <c r="GG25">
        <v>12.039899999999999</v>
      </c>
      <c r="GH25">
        <v>5.0255999999999998</v>
      </c>
      <c r="GI25">
        <v>3.3010000000000002</v>
      </c>
      <c r="GJ25">
        <v>9999</v>
      </c>
      <c r="GK25">
        <v>999.9</v>
      </c>
      <c r="GL25">
        <v>9999</v>
      </c>
      <c r="GM25">
        <v>9999</v>
      </c>
      <c r="GN25">
        <v>1.87829</v>
      </c>
      <c r="GO25">
        <v>1.8798900000000001</v>
      </c>
      <c r="GP25">
        <v>1.8788</v>
      </c>
      <c r="GQ25">
        <v>1.87927</v>
      </c>
      <c r="GR25">
        <v>1.8807799999999999</v>
      </c>
      <c r="GS25">
        <v>1.87531</v>
      </c>
      <c r="GT25">
        <v>1.8823799999999999</v>
      </c>
      <c r="GU25">
        <v>1.8771800000000001</v>
      </c>
      <c r="GV25">
        <v>0</v>
      </c>
      <c r="GW25">
        <v>0</v>
      </c>
      <c r="GX25">
        <v>0</v>
      </c>
      <c r="GY25">
        <v>0</v>
      </c>
      <c r="GZ25" t="s">
        <v>375</v>
      </c>
      <c r="HA25" t="s">
        <v>376</v>
      </c>
      <c r="HB25" t="s">
        <v>377</v>
      </c>
      <c r="HC25" t="s">
        <v>377</v>
      </c>
      <c r="HD25" t="s">
        <v>377</v>
      </c>
      <c r="HE25" t="s">
        <v>377</v>
      </c>
      <c r="HF25">
        <v>0</v>
      </c>
      <c r="HG25">
        <v>100</v>
      </c>
      <c r="HH25">
        <v>100</v>
      </c>
      <c r="HI25">
        <v>32.768000000000001</v>
      </c>
      <c r="HJ25">
        <v>1.1648000000000001</v>
      </c>
      <c r="HK25">
        <v>32.768749999999997</v>
      </c>
      <c r="HL25">
        <v>0</v>
      </c>
      <c r="HM25">
        <v>0</v>
      </c>
      <c r="HN25">
        <v>0</v>
      </c>
      <c r="HO25">
        <v>1.1648047619047599</v>
      </c>
      <c r="HP25">
        <v>0</v>
      </c>
      <c r="HQ25">
        <v>0</v>
      </c>
      <c r="HR25">
        <v>0</v>
      </c>
      <c r="HS25">
        <v>-1</v>
      </c>
      <c r="HT25">
        <v>-1</v>
      </c>
      <c r="HU25">
        <v>-1</v>
      </c>
      <c r="HV25">
        <v>-1</v>
      </c>
      <c r="HW25">
        <v>1.2</v>
      </c>
      <c r="HX25">
        <v>1</v>
      </c>
      <c r="HY25">
        <v>2</v>
      </c>
      <c r="HZ25">
        <v>509.18</v>
      </c>
      <c r="IA25">
        <v>531.63199999999995</v>
      </c>
      <c r="IB25">
        <v>21.955400000000001</v>
      </c>
      <c r="IC25">
        <v>25.862100000000002</v>
      </c>
      <c r="ID25">
        <v>30.0001</v>
      </c>
      <c r="IE25">
        <v>25.8978</v>
      </c>
      <c r="IF25">
        <v>25.88</v>
      </c>
      <c r="IG25">
        <v>18.478400000000001</v>
      </c>
      <c r="IH25">
        <v>100</v>
      </c>
      <c r="II25">
        <v>0.88867300000000005</v>
      </c>
      <c r="IJ25">
        <v>21.977799999999998</v>
      </c>
      <c r="IK25">
        <v>400</v>
      </c>
      <c r="IL25">
        <v>12.422700000000001</v>
      </c>
      <c r="IM25">
        <v>101.395</v>
      </c>
      <c r="IN25">
        <v>111.64</v>
      </c>
    </row>
    <row r="26" spans="1:248" x14ac:dyDescent="0.35">
      <c r="A26">
        <v>9</v>
      </c>
      <c r="B26">
        <v>1599657934.5999999</v>
      </c>
      <c r="C26">
        <v>2827.0999999046298</v>
      </c>
      <c r="D26" t="s">
        <v>414</v>
      </c>
      <c r="E26" t="s">
        <v>415</v>
      </c>
      <c r="F26">
        <v>1599657934.5999999</v>
      </c>
      <c r="G26">
        <f t="shared" si="0"/>
        <v>2.2992271388978954E-3</v>
      </c>
      <c r="H26">
        <f t="shared" si="1"/>
        <v>6.2662841640714024</v>
      </c>
      <c r="I26">
        <f t="shared" si="2"/>
        <v>391.35199999999998</v>
      </c>
      <c r="J26">
        <f t="shared" si="3"/>
        <v>333.24742873716059</v>
      </c>
      <c r="K26">
        <f t="shared" si="4"/>
        <v>34.026859215342959</v>
      </c>
      <c r="L26">
        <f t="shared" si="5"/>
        <v>39.959736397984003</v>
      </c>
      <c r="M26">
        <f t="shared" si="6"/>
        <v>0.20180637841914817</v>
      </c>
      <c r="N26">
        <f t="shared" si="7"/>
        <v>2.963667764724633</v>
      </c>
      <c r="O26">
        <f t="shared" si="8"/>
        <v>0.19447120208460916</v>
      </c>
      <c r="P26">
        <f t="shared" si="9"/>
        <v>0.12218132490210687</v>
      </c>
      <c r="Q26">
        <f t="shared" si="10"/>
        <v>24.786437814991444</v>
      </c>
      <c r="R26">
        <f t="shared" si="11"/>
        <v>23.144944190977728</v>
      </c>
      <c r="S26">
        <f t="shared" si="12"/>
        <v>22.997900000000001</v>
      </c>
      <c r="T26">
        <f t="shared" si="13"/>
        <v>2.8193633443137096</v>
      </c>
      <c r="U26">
        <f t="shared" si="14"/>
        <v>56.065095925110228</v>
      </c>
      <c r="V26">
        <f t="shared" si="15"/>
        <v>1.638509295924</v>
      </c>
      <c r="W26">
        <f t="shared" si="16"/>
        <v>2.922512249176676</v>
      </c>
      <c r="X26">
        <f t="shared" si="17"/>
        <v>1.1808540483897096</v>
      </c>
      <c r="Y26">
        <f t="shared" si="18"/>
        <v>-101.39591682539719</v>
      </c>
      <c r="Z26">
        <f t="shared" si="19"/>
        <v>95.067467636441293</v>
      </c>
      <c r="AA26">
        <f t="shared" si="20"/>
        <v>6.6694309720351477</v>
      </c>
      <c r="AB26">
        <f t="shared" si="21"/>
        <v>25.127419598070688</v>
      </c>
      <c r="AC26">
        <v>0</v>
      </c>
      <c r="AD26">
        <v>0</v>
      </c>
      <c r="AE26">
        <f t="shared" si="22"/>
        <v>1</v>
      </c>
      <c r="AF26">
        <f t="shared" si="23"/>
        <v>0</v>
      </c>
      <c r="AG26">
        <f t="shared" si="24"/>
        <v>54530.683699679437</v>
      </c>
      <c r="AH26" t="s">
        <v>372</v>
      </c>
      <c r="AI26">
        <v>10456.200000000001</v>
      </c>
      <c r="AJ26">
        <v>733.55384615384605</v>
      </c>
      <c r="AK26">
        <v>3094.04</v>
      </c>
      <c r="AL26">
        <f t="shared" si="25"/>
        <v>2360.4861538461537</v>
      </c>
      <c r="AM26">
        <f t="shared" si="26"/>
        <v>0.76291390991911989</v>
      </c>
      <c r="AN26">
        <v>-0.86086503378585599</v>
      </c>
      <c r="AO26" t="s">
        <v>416</v>
      </c>
      <c r="AP26">
        <v>10502</v>
      </c>
      <c r="AQ26">
        <v>847.58132000000001</v>
      </c>
      <c r="AR26">
        <v>2590.91</v>
      </c>
      <c r="AS26">
        <f t="shared" si="27"/>
        <v>0.67286346496018767</v>
      </c>
      <c r="AT26">
        <v>0.5</v>
      </c>
      <c r="AU26">
        <f t="shared" si="28"/>
        <v>126.5901454112647</v>
      </c>
      <c r="AV26">
        <f t="shared" si="29"/>
        <v>6.2662841640714024</v>
      </c>
      <c r="AW26">
        <f t="shared" si="30"/>
        <v>42.588941935618784</v>
      </c>
      <c r="AX26">
        <f t="shared" si="31"/>
        <v>0.72494992107020306</v>
      </c>
      <c r="AY26">
        <f t="shared" si="32"/>
        <v>5.6300979627621511E-2</v>
      </c>
      <c r="AZ26">
        <f t="shared" si="33"/>
        <v>0.19419045817878666</v>
      </c>
      <c r="BA26" t="s">
        <v>417</v>
      </c>
      <c r="BB26">
        <v>712.63</v>
      </c>
      <c r="BC26">
        <f t="shared" si="34"/>
        <v>1878.2799999999997</v>
      </c>
      <c r="BD26">
        <f t="shared" si="35"/>
        <v>0.92815164938134898</v>
      </c>
      <c r="BE26">
        <f t="shared" si="36"/>
        <v>0.21127399313851883</v>
      </c>
      <c r="BF26">
        <f t="shared" si="37"/>
        <v>0.93860764204537217</v>
      </c>
      <c r="BG26">
        <f t="shared" si="38"/>
        <v>0.21314677028721599</v>
      </c>
      <c r="BH26">
        <f t="shared" si="39"/>
        <v>0.78037197645959289</v>
      </c>
      <c r="BI26">
        <f t="shared" si="40"/>
        <v>0.21962802354040711</v>
      </c>
      <c r="BJ26">
        <v>400</v>
      </c>
      <c r="BK26">
        <v>300</v>
      </c>
      <c r="BL26">
        <v>300</v>
      </c>
      <c r="BM26">
        <v>300</v>
      </c>
      <c r="BN26">
        <v>10502</v>
      </c>
      <c r="BO26">
        <v>2529.7800000000002</v>
      </c>
      <c r="BP26">
        <v>-8.6207899999999997E-3</v>
      </c>
      <c r="BQ26">
        <v>-10.14</v>
      </c>
      <c r="BR26" t="s">
        <v>373</v>
      </c>
      <c r="BS26" t="s">
        <v>373</v>
      </c>
      <c r="BT26" t="s">
        <v>373</v>
      </c>
      <c r="BU26" t="s">
        <v>373</v>
      </c>
      <c r="BV26" t="s">
        <v>373</v>
      </c>
      <c r="BW26" t="s">
        <v>373</v>
      </c>
      <c r="BX26" t="s">
        <v>373</v>
      </c>
      <c r="BY26" t="s">
        <v>373</v>
      </c>
      <c r="BZ26" t="s">
        <v>373</v>
      </c>
      <c r="CA26" t="s">
        <v>373</v>
      </c>
      <c r="CB26">
        <f t="shared" si="41"/>
        <v>150.184</v>
      </c>
      <c r="CC26">
        <f t="shared" si="42"/>
        <v>126.5901454112647</v>
      </c>
      <c r="CD26">
        <f t="shared" si="43"/>
        <v>0.84290034498524946</v>
      </c>
      <c r="CE26">
        <f t="shared" si="44"/>
        <v>0.19580068997049915</v>
      </c>
      <c r="CF26">
        <v>1599657934.5999999</v>
      </c>
      <c r="CG26">
        <v>391.35199999999998</v>
      </c>
      <c r="CH26">
        <v>399.95100000000002</v>
      </c>
      <c r="CI26">
        <v>16.047000000000001</v>
      </c>
      <c r="CJ26">
        <v>13.3323</v>
      </c>
      <c r="CK26">
        <v>358.56599999999997</v>
      </c>
      <c r="CL26">
        <v>14.8774</v>
      </c>
      <c r="CM26">
        <v>500.01799999999997</v>
      </c>
      <c r="CN26">
        <v>101.907</v>
      </c>
      <c r="CO26">
        <v>0.19989199999999999</v>
      </c>
      <c r="CP26">
        <v>23.5929</v>
      </c>
      <c r="CQ26">
        <v>22.997900000000001</v>
      </c>
      <c r="CR26">
        <v>999.9</v>
      </c>
      <c r="CS26">
        <v>0</v>
      </c>
      <c r="CT26">
        <v>0</v>
      </c>
      <c r="CU26">
        <v>10005</v>
      </c>
      <c r="CV26">
        <v>0</v>
      </c>
      <c r="CW26">
        <v>1.5289399999999999E-3</v>
      </c>
      <c r="CX26">
        <v>-8.5993700000000004</v>
      </c>
      <c r="CY26">
        <v>397.73399999999998</v>
      </c>
      <c r="CZ26">
        <v>405.35500000000002</v>
      </c>
      <c r="DA26">
        <v>2.7146699999999999</v>
      </c>
      <c r="DB26">
        <v>399.95100000000002</v>
      </c>
      <c r="DC26">
        <v>13.3323</v>
      </c>
      <c r="DD26">
        <v>1.6352899999999999</v>
      </c>
      <c r="DE26">
        <v>1.3586499999999999</v>
      </c>
      <c r="DF26">
        <v>14.295500000000001</v>
      </c>
      <c r="DG26">
        <v>11.463800000000001</v>
      </c>
      <c r="DH26">
        <v>150.184</v>
      </c>
      <c r="DI26">
        <v>0.89999099999999999</v>
      </c>
      <c r="DJ26">
        <v>0.100009</v>
      </c>
      <c r="DK26">
        <v>0</v>
      </c>
      <c r="DL26">
        <v>846.29</v>
      </c>
      <c r="DM26">
        <v>4.9990300000000003</v>
      </c>
      <c r="DN26">
        <v>1229.45</v>
      </c>
      <c r="DO26">
        <v>1130.3900000000001</v>
      </c>
      <c r="DP26">
        <v>36.561999999999998</v>
      </c>
      <c r="DQ26">
        <v>40.936999999999998</v>
      </c>
      <c r="DR26">
        <v>39.125</v>
      </c>
      <c r="DS26">
        <v>39.875</v>
      </c>
      <c r="DT26">
        <v>39.311999999999998</v>
      </c>
      <c r="DU26">
        <v>130.66999999999999</v>
      </c>
      <c r="DV26">
        <v>14.52</v>
      </c>
      <c r="DW26">
        <v>0</v>
      </c>
      <c r="DX26">
        <v>98</v>
      </c>
      <c r="DY26">
        <v>0</v>
      </c>
      <c r="DZ26">
        <v>847.58132000000001</v>
      </c>
      <c r="EA26">
        <v>-9.7886153891137209</v>
      </c>
      <c r="EB26">
        <v>-12.9269230651421</v>
      </c>
      <c r="EC26">
        <v>1229.5011999999999</v>
      </c>
      <c r="ED26">
        <v>15</v>
      </c>
      <c r="EE26">
        <v>1599657903.0999999</v>
      </c>
      <c r="EF26" t="s">
        <v>418</v>
      </c>
      <c r="EG26">
        <v>1599657886.0999999</v>
      </c>
      <c r="EH26">
        <v>1599657903.0999999</v>
      </c>
      <c r="EI26">
        <v>10</v>
      </c>
      <c r="EJ26">
        <v>1.7000000000000001E-2</v>
      </c>
      <c r="EK26">
        <v>5.0000000000000001E-3</v>
      </c>
      <c r="EL26">
        <v>32.784999999999997</v>
      </c>
      <c r="EM26">
        <v>1.17</v>
      </c>
      <c r="EN26">
        <v>400</v>
      </c>
      <c r="EO26">
        <v>13</v>
      </c>
      <c r="EP26">
        <v>0.21</v>
      </c>
      <c r="EQ26">
        <v>0.03</v>
      </c>
      <c r="ER26">
        <v>-8.6130626829268309</v>
      </c>
      <c r="ES26">
        <v>-2.47670383275287E-2</v>
      </c>
      <c r="ET26">
        <v>3.6937720295204798E-2</v>
      </c>
      <c r="EU26">
        <v>1</v>
      </c>
      <c r="EV26">
        <v>2.7402207317073199</v>
      </c>
      <c r="EW26">
        <v>-0.132713310104527</v>
      </c>
      <c r="EX26">
        <v>1.31490241482009E-2</v>
      </c>
      <c r="EY26">
        <v>1</v>
      </c>
      <c r="EZ26">
        <v>2</v>
      </c>
      <c r="FA26">
        <v>2</v>
      </c>
      <c r="FB26" t="s">
        <v>383</v>
      </c>
      <c r="FC26">
        <v>2.9373</v>
      </c>
      <c r="FD26">
        <v>2.8851300000000002</v>
      </c>
      <c r="FE26">
        <v>9.2488100000000004E-2</v>
      </c>
      <c r="FF26">
        <v>0.10051599999999999</v>
      </c>
      <c r="FG26">
        <v>8.5176299999999996E-2</v>
      </c>
      <c r="FH26">
        <v>7.7449500000000004E-2</v>
      </c>
      <c r="FI26">
        <v>29323.3</v>
      </c>
      <c r="FJ26">
        <v>29502.3</v>
      </c>
      <c r="FK26">
        <v>29916.1</v>
      </c>
      <c r="FL26">
        <v>29904.6</v>
      </c>
      <c r="FM26">
        <v>36475</v>
      </c>
      <c r="FN26">
        <v>35242</v>
      </c>
      <c r="FO26">
        <v>43328.6</v>
      </c>
      <c r="FP26">
        <v>40992.300000000003</v>
      </c>
      <c r="FQ26">
        <v>2.1265200000000002</v>
      </c>
      <c r="FR26">
        <v>2.07498</v>
      </c>
      <c r="FS26">
        <v>3.3415899999999998E-2</v>
      </c>
      <c r="FT26">
        <v>0</v>
      </c>
      <c r="FU26">
        <v>22.447600000000001</v>
      </c>
      <c r="FV26">
        <v>999.9</v>
      </c>
      <c r="FW26">
        <v>48.662999999999997</v>
      </c>
      <c r="FX26">
        <v>27.13</v>
      </c>
      <c r="FY26">
        <v>17.2226</v>
      </c>
      <c r="FZ26">
        <v>63.871000000000002</v>
      </c>
      <c r="GA26">
        <v>36.442300000000003</v>
      </c>
      <c r="GB26">
        <v>1</v>
      </c>
      <c r="GC26">
        <v>-0.109167</v>
      </c>
      <c r="GD26">
        <v>1.0703100000000001</v>
      </c>
      <c r="GE26">
        <v>20.264600000000002</v>
      </c>
      <c r="GF26">
        <v>5.25068</v>
      </c>
      <c r="GG26">
        <v>12.039899999999999</v>
      </c>
      <c r="GH26">
        <v>5.0248999999999997</v>
      </c>
      <c r="GI26">
        <v>3.3008500000000001</v>
      </c>
      <c r="GJ26">
        <v>9999</v>
      </c>
      <c r="GK26">
        <v>999.9</v>
      </c>
      <c r="GL26">
        <v>9999</v>
      </c>
      <c r="GM26">
        <v>9999</v>
      </c>
      <c r="GN26">
        <v>1.87825</v>
      </c>
      <c r="GO26">
        <v>1.87988</v>
      </c>
      <c r="GP26">
        <v>1.8788100000000001</v>
      </c>
      <c r="GQ26">
        <v>1.87927</v>
      </c>
      <c r="GR26">
        <v>1.8807499999999999</v>
      </c>
      <c r="GS26">
        <v>1.87531</v>
      </c>
      <c r="GT26">
        <v>1.88232</v>
      </c>
      <c r="GU26">
        <v>1.87714</v>
      </c>
      <c r="GV26">
        <v>0</v>
      </c>
      <c r="GW26">
        <v>0</v>
      </c>
      <c r="GX26">
        <v>0</v>
      </c>
      <c r="GY26">
        <v>0</v>
      </c>
      <c r="GZ26" t="s">
        <v>375</v>
      </c>
      <c r="HA26" t="s">
        <v>376</v>
      </c>
      <c r="HB26" t="s">
        <v>377</v>
      </c>
      <c r="HC26" t="s">
        <v>377</v>
      </c>
      <c r="HD26" t="s">
        <v>377</v>
      </c>
      <c r="HE26" t="s">
        <v>377</v>
      </c>
      <c r="HF26">
        <v>0</v>
      </c>
      <c r="HG26">
        <v>100</v>
      </c>
      <c r="HH26">
        <v>100</v>
      </c>
      <c r="HI26">
        <v>32.786000000000001</v>
      </c>
      <c r="HJ26">
        <v>1.1696</v>
      </c>
      <c r="HK26">
        <v>32.785333333333398</v>
      </c>
      <c r="HL26">
        <v>0</v>
      </c>
      <c r="HM26">
        <v>0</v>
      </c>
      <c r="HN26">
        <v>0</v>
      </c>
      <c r="HO26">
        <v>1.1695238095238101</v>
      </c>
      <c r="HP26">
        <v>0</v>
      </c>
      <c r="HQ26">
        <v>0</v>
      </c>
      <c r="HR26">
        <v>0</v>
      </c>
      <c r="HS26">
        <v>-1</v>
      </c>
      <c r="HT26">
        <v>-1</v>
      </c>
      <c r="HU26">
        <v>-1</v>
      </c>
      <c r="HV26">
        <v>-1</v>
      </c>
      <c r="HW26">
        <v>0.8</v>
      </c>
      <c r="HX26">
        <v>0.5</v>
      </c>
      <c r="HY26">
        <v>2</v>
      </c>
      <c r="HZ26">
        <v>508.36799999999999</v>
      </c>
      <c r="IA26">
        <v>530.70500000000004</v>
      </c>
      <c r="IB26">
        <v>22.032699999999998</v>
      </c>
      <c r="IC26">
        <v>25.874400000000001</v>
      </c>
      <c r="ID26">
        <v>30.000399999999999</v>
      </c>
      <c r="IE26">
        <v>25.911899999999999</v>
      </c>
      <c r="IF26">
        <v>25.896899999999999</v>
      </c>
      <c r="IG26">
        <v>18.4861</v>
      </c>
      <c r="IH26">
        <v>100</v>
      </c>
      <c r="II26">
        <v>0</v>
      </c>
      <c r="IJ26">
        <v>22.023700000000002</v>
      </c>
      <c r="IK26">
        <v>400</v>
      </c>
      <c r="IL26">
        <v>12.167999999999999</v>
      </c>
      <c r="IM26">
        <v>101.389</v>
      </c>
      <c r="IN26">
        <v>111.637</v>
      </c>
    </row>
    <row r="27" spans="1:248" x14ac:dyDescent="0.35">
      <c r="A27">
        <v>10</v>
      </c>
      <c r="B27">
        <v>1599658027.5999999</v>
      </c>
      <c r="C27">
        <v>2920.0999999046298</v>
      </c>
      <c r="D27" t="s">
        <v>419</v>
      </c>
      <c r="E27" t="s">
        <v>420</v>
      </c>
      <c r="F27">
        <v>1599658027.5999999</v>
      </c>
      <c r="G27">
        <f t="shared" si="0"/>
        <v>2.2212462618908173E-3</v>
      </c>
      <c r="H27">
        <f t="shared" si="1"/>
        <v>4.0777671279944432</v>
      </c>
      <c r="I27">
        <f t="shared" si="2"/>
        <v>394.048</v>
      </c>
      <c r="J27">
        <f t="shared" si="3"/>
        <v>353.28134264967497</v>
      </c>
      <c r="K27">
        <f t="shared" si="4"/>
        <v>36.072215075574903</v>
      </c>
      <c r="L27">
        <f t="shared" si="5"/>
        <v>40.234743503552004</v>
      </c>
      <c r="M27">
        <f t="shared" si="6"/>
        <v>0.19875400741794849</v>
      </c>
      <c r="N27">
        <f t="shared" si="7"/>
        <v>2.9610032874392731</v>
      </c>
      <c r="O27">
        <f t="shared" si="8"/>
        <v>0.19162867580789555</v>
      </c>
      <c r="P27">
        <f t="shared" si="9"/>
        <v>0.12038682348177036</v>
      </c>
      <c r="Q27">
        <f t="shared" si="10"/>
        <v>16.476246638516002</v>
      </c>
      <c r="R27">
        <f t="shared" si="11"/>
        <v>23.060642702707806</v>
      </c>
      <c r="S27">
        <f t="shared" si="12"/>
        <v>22.9815</v>
      </c>
      <c r="T27">
        <f t="shared" si="13"/>
        <v>2.8165659431088983</v>
      </c>
      <c r="U27">
        <f t="shared" si="14"/>
        <v>56.954363366793395</v>
      </c>
      <c r="V27">
        <f t="shared" si="15"/>
        <v>1.6589500470127001</v>
      </c>
      <c r="W27">
        <f t="shared" si="16"/>
        <v>2.912770767586057</v>
      </c>
      <c r="X27">
        <f t="shared" si="17"/>
        <v>1.1576158960961982</v>
      </c>
      <c r="Y27">
        <f t="shared" si="18"/>
        <v>-97.95696014938504</v>
      </c>
      <c r="Z27">
        <f t="shared" si="19"/>
        <v>88.756286733229061</v>
      </c>
      <c r="AA27">
        <f t="shared" si="20"/>
        <v>6.2300091108664075</v>
      </c>
      <c r="AB27">
        <f t="shared" si="21"/>
        <v>13.505582333226428</v>
      </c>
      <c r="AC27">
        <v>0</v>
      </c>
      <c r="AD27">
        <v>0</v>
      </c>
      <c r="AE27">
        <f t="shared" si="22"/>
        <v>1</v>
      </c>
      <c r="AF27">
        <f t="shared" si="23"/>
        <v>0</v>
      </c>
      <c r="AG27">
        <f t="shared" si="24"/>
        <v>54461.901276261975</v>
      </c>
      <c r="AH27" t="s">
        <v>372</v>
      </c>
      <c r="AI27">
        <v>10456.200000000001</v>
      </c>
      <c r="AJ27">
        <v>733.55384615384605</v>
      </c>
      <c r="AK27">
        <v>3094.04</v>
      </c>
      <c r="AL27">
        <f t="shared" si="25"/>
        <v>2360.4861538461537</v>
      </c>
      <c r="AM27">
        <f t="shared" si="26"/>
        <v>0.76291390991911989</v>
      </c>
      <c r="AN27">
        <v>-0.86086503378585599</v>
      </c>
      <c r="AO27" t="s">
        <v>421</v>
      </c>
      <c r="AP27">
        <v>10498.1</v>
      </c>
      <c r="AQ27">
        <v>801.51035999999999</v>
      </c>
      <c r="AR27">
        <v>2620.91</v>
      </c>
      <c r="AS27">
        <f t="shared" si="27"/>
        <v>0.69418623302593374</v>
      </c>
      <c r="AT27">
        <v>0.5</v>
      </c>
      <c r="AU27">
        <f t="shared" si="28"/>
        <v>84.191207059446256</v>
      </c>
      <c r="AV27">
        <f t="shared" si="29"/>
        <v>4.0777671279944432</v>
      </c>
      <c r="AW27">
        <f t="shared" si="30"/>
        <v>29.222188441251699</v>
      </c>
      <c r="AX27">
        <f t="shared" si="31"/>
        <v>0.7327149730437138</v>
      </c>
      <c r="AY27">
        <f t="shared" si="32"/>
        <v>5.8659714408099639E-2</v>
      </c>
      <c r="AZ27">
        <f t="shared" si="33"/>
        <v>0.18052126933011822</v>
      </c>
      <c r="BA27" t="s">
        <v>422</v>
      </c>
      <c r="BB27">
        <v>700.53</v>
      </c>
      <c r="BC27">
        <f t="shared" si="34"/>
        <v>1920.3799999999999</v>
      </c>
      <c r="BD27">
        <f t="shared" si="35"/>
        <v>0.94741646965704707</v>
      </c>
      <c r="BE27">
        <f t="shared" si="36"/>
        <v>0.1976720381364607</v>
      </c>
      <c r="BF27">
        <f t="shared" si="37"/>
        <v>0.96399380492777231</v>
      </c>
      <c r="BG27">
        <f t="shared" si="38"/>
        <v>0.20043752395204123</v>
      </c>
      <c r="BH27">
        <f t="shared" si="39"/>
        <v>0.82805375028321671</v>
      </c>
      <c r="BI27">
        <f t="shared" si="40"/>
        <v>0.17194624971678329</v>
      </c>
      <c r="BJ27">
        <v>402</v>
      </c>
      <c r="BK27">
        <v>300</v>
      </c>
      <c r="BL27">
        <v>300</v>
      </c>
      <c r="BM27">
        <v>300</v>
      </c>
      <c r="BN27">
        <v>10498.1</v>
      </c>
      <c r="BO27">
        <v>2595.2399999999998</v>
      </c>
      <c r="BP27">
        <v>-8.6614900000000009E-3</v>
      </c>
      <c r="BQ27">
        <v>-21.81</v>
      </c>
      <c r="BR27" t="s">
        <v>373</v>
      </c>
      <c r="BS27" t="s">
        <v>373</v>
      </c>
      <c r="BT27" t="s">
        <v>373</v>
      </c>
      <c r="BU27" t="s">
        <v>373</v>
      </c>
      <c r="BV27" t="s">
        <v>373</v>
      </c>
      <c r="BW27" t="s">
        <v>373</v>
      </c>
      <c r="BX27" t="s">
        <v>373</v>
      </c>
      <c r="BY27" t="s">
        <v>373</v>
      </c>
      <c r="BZ27" t="s">
        <v>373</v>
      </c>
      <c r="CA27" t="s">
        <v>373</v>
      </c>
      <c r="CB27">
        <f t="shared" si="41"/>
        <v>99.8887</v>
      </c>
      <c r="CC27">
        <f t="shared" si="42"/>
        <v>84.191207059446256</v>
      </c>
      <c r="CD27">
        <f t="shared" si="43"/>
        <v>0.84285016282568759</v>
      </c>
      <c r="CE27">
        <f t="shared" si="44"/>
        <v>0.19570032565137532</v>
      </c>
      <c r="CF27">
        <v>1599658027.5999999</v>
      </c>
      <c r="CG27">
        <v>394.048</v>
      </c>
      <c r="CH27">
        <v>399.99099999999999</v>
      </c>
      <c r="CI27">
        <v>16.247299999999999</v>
      </c>
      <c r="CJ27">
        <v>13.625400000000001</v>
      </c>
      <c r="CK27">
        <v>361.30599999999998</v>
      </c>
      <c r="CL27">
        <v>15.033200000000001</v>
      </c>
      <c r="CM27">
        <v>500.05500000000001</v>
      </c>
      <c r="CN27">
        <v>101.90600000000001</v>
      </c>
      <c r="CO27">
        <v>0.20019899999999999</v>
      </c>
      <c r="CP27">
        <v>23.537500000000001</v>
      </c>
      <c r="CQ27">
        <v>22.9815</v>
      </c>
      <c r="CR27">
        <v>999.9</v>
      </c>
      <c r="CS27">
        <v>0</v>
      </c>
      <c r="CT27">
        <v>0</v>
      </c>
      <c r="CU27">
        <v>9990</v>
      </c>
      <c r="CV27">
        <v>0</v>
      </c>
      <c r="CW27">
        <v>1.5289399999999999E-3</v>
      </c>
      <c r="CX27">
        <v>-5.9429299999999996</v>
      </c>
      <c r="CY27">
        <v>400.55599999999998</v>
      </c>
      <c r="CZ27">
        <v>405.51600000000002</v>
      </c>
      <c r="DA27">
        <v>2.6218300000000001</v>
      </c>
      <c r="DB27">
        <v>399.99099999999999</v>
      </c>
      <c r="DC27">
        <v>13.625400000000001</v>
      </c>
      <c r="DD27">
        <v>1.6556900000000001</v>
      </c>
      <c r="DE27">
        <v>1.3885099999999999</v>
      </c>
      <c r="DF27">
        <v>14.4871</v>
      </c>
      <c r="DG27">
        <v>11.7927</v>
      </c>
      <c r="DH27">
        <v>99.8887</v>
      </c>
      <c r="DI27">
        <v>0.89999099999999999</v>
      </c>
      <c r="DJ27">
        <v>0.100009</v>
      </c>
      <c r="DK27">
        <v>0</v>
      </c>
      <c r="DL27">
        <v>801</v>
      </c>
      <c r="DM27">
        <v>4.9990300000000003</v>
      </c>
      <c r="DN27">
        <v>769.77700000000004</v>
      </c>
      <c r="DO27">
        <v>738.798</v>
      </c>
      <c r="DP27">
        <v>36.186999999999998</v>
      </c>
      <c r="DQ27">
        <v>40.686999999999998</v>
      </c>
      <c r="DR27">
        <v>38.811999999999998</v>
      </c>
      <c r="DS27">
        <v>39.686999999999998</v>
      </c>
      <c r="DT27">
        <v>39</v>
      </c>
      <c r="DU27">
        <v>85.4</v>
      </c>
      <c r="DV27">
        <v>9.49</v>
      </c>
      <c r="DW27">
        <v>0</v>
      </c>
      <c r="DX27">
        <v>92.5</v>
      </c>
      <c r="DY27">
        <v>0</v>
      </c>
      <c r="DZ27">
        <v>801.51035999999999</v>
      </c>
      <c r="EA27">
        <v>-3.7463076859715398</v>
      </c>
      <c r="EB27">
        <v>-6.4137692535033803</v>
      </c>
      <c r="EC27">
        <v>771.02923999999996</v>
      </c>
      <c r="ED27">
        <v>15</v>
      </c>
      <c r="EE27">
        <v>1599657992.5999999</v>
      </c>
      <c r="EF27" t="s">
        <v>423</v>
      </c>
      <c r="EG27">
        <v>1599657986.5999999</v>
      </c>
      <c r="EH27">
        <v>1599657992.5999999</v>
      </c>
      <c r="EI27">
        <v>11</v>
      </c>
      <c r="EJ27">
        <v>-4.3999999999999997E-2</v>
      </c>
      <c r="EK27">
        <v>4.4999999999999998E-2</v>
      </c>
      <c r="EL27">
        <v>32.741</v>
      </c>
      <c r="EM27">
        <v>1.214</v>
      </c>
      <c r="EN27">
        <v>400</v>
      </c>
      <c r="EO27">
        <v>15</v>
      </c>
      <c r="EP27">
        <v>0.42</v>
      </c>
      <c r="EQ27">
        <v>0.04</v>
      </c>
      <c r="ER27">
        <v>-5.94873829268293</v>
      </c>
      <c r="ES27">
        <v>6.5671149825788103E-2</v>
      </c>
      <c r="ET27">
        <v>5.7638470126717301E-2</v>
      </c>
      <c r="EU27">
        <v>1</v>
      </c>
      <c r="EV27">
        <v>2.5992597560975601</v>
      </c>
      <c r="EW27">
        <v>0.35005087108013999</v>
      </c>
      <c r="EX27">
        <v>3.8224062239469697E-2</v>
      </c>
      <c r="EY27">
        <v>1</v>
      </c>
      <c r="EZ27">
        <v>2</v>
      </c>
      <c r="FA27">
        <v>2</v>
      </c>
      <c r="FB27" t="s">
        <v>383</v>
      </c>
      <c r="FC27">
        <v>2.9373499999999999</v>
      </c>
      <c r="FD27">
        <v>2.88531</v>
      </c>
      <c r="FE27">
        <v>9.3041499999999999E-2</v>
      </c>
      <c r="FF27">
        <v>0.10052</v>
      </c>
      <c r="FG27">
        <v>8.5826700000000006E-2</v>
      </c>
      <c r="FH27">
        <v>7.8700999999999993E-2</v>
      </c>
      <c r="FI27">
        <v>29302.1</v>
      </c>
      <c r="FJ27">
        <v>29497.9</v>
      </c>
      <c r="FK27">
        <v>29912.799999999999</v>
      </c>
      <c r="FL27">
        <v>29900.400000000001</v>
      </c>
      <c r="FM27">
        <v>36445.1</v>
      </c>
      <c r="FN27">
        <v>35189.199999999997</v>
      </c>
      <c r="FO27">
        <v>43324.2</v>
      </c>
      <c r="FP27">
        <v>40986.6</v>
      </c>
      <c r="FQ27">
        <v>2.1263000000000001</v>
      </c>
      <c r="FR27">
        <v>2.07382</v>
      </c>
      <c r="FS27">
        <v>2.9020000000000001E-2</v>
      </c>
      <c r="FT27">
        <v>0</v>
      </c>
      <c r="FU27">
        <v>22.503599999999999</v>
      </c>
      <c r="FV27">
        <v>999.9</v>
      </c>
      <c r="FW27">
        <v>48.406999999999996</v>
      </c>
      <c r="FX27">
        <v>27.241</v>
      </c>
      <c r="FY27">
        <v>17.242000000000001</v>
      </c>
      <c r="FZ27">
        <v>64.081000000000003</v>
      </c>
      <c r="GA27">
        <v>36.5304</v>
      </c>
      <c r="GB27">
        <v>1</v>
      </c>
      <c r="GC27">
        <v>-0.107086</v>
      </c>
      <c r="GD27">
        <v>0.86766100000000002</v>
      </c>
      <c r="GE27">
        <v>20.266200000000001</v>
      </c>
      <c r="GF27">
        <v>5.2467899999999998</v>
      </c>
      <c r="GG27">
        <v>12.039899999999999</v>
      </c>
      <c r="GH27">
        <v>5.0243500000000001</v>
      </c>
      <c r="GI27">
        <v>3.30023</v>
      </c>
      <c r="GJ27">
        <v>9999</v>
      </c>
      <c r="GK27">
        <v>999.9</v>
      </c>
      <c r="GL27">
        <v>9999</v>
      </c>
      <c r="GM27">
        <v>9999</v>
      </c>
      <c r="GN27">
        <v>1.8782099999999999</v>
      </c>
      <c r="GO27">
        <v>1.8798699999999999</v>
      </c>
      <c r="GP27">
        <v>1.87873</v>
      </c>
      <c r="GQ27">
        <v>1.87927</v>
      </c>
      <c r="GR27">
        <v>1.8806700000000001</v>
      </c>
      <c r="GS27">
        <v>1.8752800000000001</v>
      </c>
      <c r="GT27">
        <v>1.8823300000000001</v>
      </c>
      <c r="GU27">
        <v>1.87714</v>
      </c>
      <c r="GV27">
        <v>0</v>
      </c>
      <c r="GW27">
        <v>0</v>
      </c>
      <c r="GX27">
        <v>0</v>
      </c>
      <c r="GY27">
        <v>0</v>
      </c>
      <c r="GZ27" t="s">
        <v>375</v>
      </c>
      <c r="HA27" t="s">
        <v>376</v>
      </c>
      <c r="HB27" t="s">
        <v>377</v>
      </c>
      <c r="HC27" t="s">
        <v>377</v>
      </c>
      <c r="HD27" t="s">
        <v>377</v>
      </c>
      <c r="HE27" t="s">
        <v>377</v>
      </c>
      <c r="HF27">
        <v>0</v>
      </c>
      <c r="HG27">
        <v>100</v>
      </c>
      <c r="HH27">
        <v>100</v>
      </c>
      <c r="HI27">
        <v>32.741999999999997</v>
      </c>
      <c r="HJ27">
        <v>1.2141</v>
      </c>
      <c r="HK27">
        <v>32.741250000000001</v>
      </c>
      <c r="HL27">
        <v>0</v>
      </c>
      <c r="HM27">
        <v>0</v>
      </c>
      <c r="HN27">
        <v>0</v>
      </c>
      <c r="HO27">
        <v>1.214105</v>
      </c>
      <c r="HP27">
        <v>0</v>
      </c>
      <c r="HQ27">
        <v>0</v>
      </c>
      <c r="HR27">
        <v>0</v>
      </c>
      <c r="HS27">
        <v>-1</v>
      </c>
      <c r="HT27">
        <v>-1</v>
      </c>
      <c r="HU27">
        <v>-1</v>
      </c>
      <c r="HV27">
        <v>-1</v>
      </c>
      <c r="HW27">
        <v>0.7</v>
      </c>
      <c r="HX27">
        <v>0.6</v>
      </c>
      <c r="HY27">
        <v>2</v>
      </c>
      <c r="HZ27">
        <v>508.42500000000001</v>
      </c>
      <c r="IA27">
        <v>530.10500000000002</v>
      </c>
      <c r="IB27">
        <v>22.008600000000001</v>
      </c>
      <c r="IC27">
        <v>25.8978</v>
      </c>
      <c r="ID27">
        <v>30.0002</v>
      </c>
      <c r="IE27">
        <v>25.933599999999998</v>
      </c>
      <c r="IF27">
        <v>25.916699999999999</v>
      </c>
      <c r="IG27">
        <v>18.4788</v>
      </c>
      <c r="IH27">
        <v>93.263900000000007</v>
      </c>
      <c r="II27">
        <v>0.87627299999999997</v>
      </c>
      <c r="IJ27">
        <v>22.014399999999998</v>
      </c>
      <c r="IK27">
        <v>400</v>
      </c>
      <c r="IL27">
        <v>13.0512</v>
      </c>
      <c r="IM27">
        <v>101.378</v>
      </c>
      <c r="IN27">
        <v>111.621</v>
      </c>
    </row>
    <row r="28" spans="1:248" x14ac:dyDescent="0.35">
      <c r="A28">
        <v>11</v>
      </c>
      <c r="B28">
        <v>1599658121.5999999</v>
      </c>
      <c r="C28">
        <v>3014.0999999046298</v>
      </c>
      <c r="D28" t="s">
        <v>424</v>
      </c>
      <c r="E28" t="s">
        <v>425</v>
      </c>
      <c r="F28">
        <v>1599658121.5999999</v>
      </c>
      <c r="G28">
        <f t="shared" si="0"/>
        <v>1.7288671856402671E-3</v>
      </c>
      <c r="H28">
        <f t="shared" si="1"/>
        <v>1.7552982964675989</v>
      </c>
      <c r="I28">
        <f t="shared" si="2"/>
        <v>397.06400000000002</v>
      </c>
      <c r="J28">
        <f t="shared" si="3"/>
        <v>369.67022283408278</v>
      </c>
      <c r="K28">
        <f t="shared" si="4"/>
        <v>37.74372012311516</v>
      </c>
      <c r="L28">
        <f t="shared" si="5"/>
        <v>40.540653699583999</v>
      </c>
      <c r="M28">
        <f t="shared" si="6"/>
        <v>0.14450656324407896</v>
      </c>
      <c r="N28">
        <f t="shared" si="7"/>
        <v>2.9615787806859641</v>
      </c>
      <c r="O28">
        <f t="shared" si="8"/>
        <v>0.14070059716445096</v>
      </c>
      <c r="P28">
        <f t="shared" si="9"/>
        <v>8.8271474970554986E-2</v>
      </c>
      <c r="Q28">
        <f t="shared" si="10"/>
        <v>8.1951367362890686</v>
      </c>
      <c r="R28">
        <f t="shared" si="11"/>
        <v>23.118423556889283</v>
      </c>
      <c r="S28">
        <f t="shared" si="12"/>
        <v>23.000299999999999</v>
      </c>
      <c r="T28">
        <f t="shared" si="13"/>
        <v>2.8197729239050813</v>
      </c>
      <c r="U28">
        <f t="shared" si="14"/>
        <v>54.735316865777072</v>
      </c>
      <c r="V28">
        <f t="shared" si="15"/>
        <v>1.5923068087423999</v>
      </c>
      <c r="W28">
        <f t="shared" si="16"/>
        <v>2.9091031164523691</v>
      </c>
      <c r="X28">
        <f t="shared" si="17"/>
        <v>1.2274661151626813</v>
      </c>
      <c r="Y28">
        <f t="shared" si="18"/>
        <v>-76.243042886735779</v>
      </c>
      <c r="Z28">
        <f t="shared" si="19"/>
        <v>82.434851166327803</v>
      </c>
      <c r="AA28">
        <f t="shared" si="20"/>
        <v>5.7851063198270003</v>
      </c>
      <c r="AB28">
        <f t="shared" si="21"/>
        <v>20.17205133570809</v>
      </c>
      <c r="AC28">
        <v>0</v>
      </c>
      <c r="AD28">
        <v>0</v>
      </c>
      <c r="AE28">
        <f t="shared" si="22"/>
        <v>1</v>
      </c>
      <c r="AF28">
        <f t="shared" si="23"/>
        <v>0</v>
      </c>
      <c r="AG28">
        <f t="shared" si="24"/>
        <v>54482.680017089289</v>
      </c>
      <c r="AH28" t="s">
        <v>372</v>
      </c>
      <c r="AI28">
        <v>10456.200000000001</v>
      </c>
      <c r="AJ28">
        <v>733.55384615384605</v>
      </c>
      <c r="AK28">
        <v>3094.04</v>
      </c>
      <c r="AL28">
        <f t="shared" si="25"/>
        <v>2360.4861538461537</v>
      </c>
      <c r="AM28">
        <f t="shared" si="26"/>
        <v>0.76291390991911989</v>
      </c>
      <c r="AN28">
        <v>-0.86086503378585599</v>
      </c>
      <c r="AO28" t="s">
        <v>426</v>
      </c>
      <c r="AP28">
        <v>10493.9</v>
      </c>
      <c r="AQ28">
        <v>756.60311999999999</v>
      </c>
      <c r="AR28">
        <v>2660.91</v>
      </c>
      <c r="AS28">
        <f t="shared" si="27"/>
        <v>0.71566001104885169</v>
      </c>
      <c r="AT28">
        <v>0.5</v>
      </c>
      <c r="AU28">
        <f t="shared" si="28"/>
        <v>41.940107108843392</v>
      </c>
      <c r="AV28">
        <f t="shared" si="29"/>
        <v>1.7552982964675989</v>
      </c>
      <c r="AW28">
        <f t="shared" si="30"/>
        <v>15.007428758452443</v>
      </c>
      <c r="AX28">
        <f t="shared" si="31"/>
        <v>0.73265912789233756</v>
      </c>
      <c r="AY28">
        <f t="shared" si="32"/>
        <v>6.2378556246028685E-2</v>
      </c>
      <c r="AZ28">
        <f t="shared" si="33"/>
        <v>0.16277514083527822</v>
      </c>
      <c r="BA28" t="s">
        <v>427</v>
      </c>
      <c r="BB28">
        <v>711.37</v>
      </c>
      <c r="BC28">
        <f t="shared" si="34"/>
        <v>1949.54</v>
      </c>
      <c r="BD28">
        <f t="shared" si="35"/>
        <v>0.97679805492577731</v>
      </c>
      <c r="BE28">
        <f t="shared" si="36"/>
        <v>0.18178346141093818</v>
      </c>
      <c r="BF28">
        <f t="shared" si="37"/>
        <v>0.98804098879174063</v>
      </c>
      <c r="BG28">
        <f t="shared" si="38"/>
        <v>0.18349186217180821</v>
      </c>
      <c r="BH28">
        <f t="shared" si="39"/>
        <v>0.9184006964345458</v>
      </c>
      <c r="BI28">
        <f t="shared" si="40"/>
        <v>8.1599303565454195E-2</v>
      </c>
      <c r="BJ28">
        <v>404</v>
      </c>
      <c r="BK28">
        <v>300</v>
      </c>
      <c r="BL28">
        <v>300</v>
      </c>
      <c r="BM28">
        <v>300</v>
      </c>
      <c r="BN28">
        <v>10493.9</v>
      </c>
      <c r="BO28">
        <v>2658.76</v>
      </c>
      <c r="BP28">
        <v>-8.7020599999999993E-3</v>
      </c>
      <c r="BQ28">
        <v>-38.6</v>
      </c>
      <c r="BR28" t="s">
        <v>373</v>
      </c>
      <c r="BS28" t="s">
        <v>373</v>
      </c>
      <c r="BT28" t="s">
        <v>373</v>
      </c>
      <c r="BU28" t="s">
        <v>373</v>
      </c>
      <c r="BV28" t="s">
        <v>373</v>
      </c>
      <c r="BW28" t="s">
        <v>373</v>
      </c>
      <c r="BX28" t="s">
        <v>373</v>
      </c>
      <c r="BY28" t="s">
        <v>373</v>
      </c>
      <c r="BZ28" t="s">
        <v>373</v>
      </c>
      <c r="CA28" t="s">
        <v>373</v>
      </c>
      <c r="CB28">
        <f t="shared" si="41"/>
        <v>49.768700000000003</v>
      </c>
      <c r="CC28">
        <f t="shared" si="42"/>
        <v>41.940107108843392</v>
      </c>
      <c r="CD28">
        <f t="shared" si="43"/>
        <v>0.84270047457223896</v>
      </c>
      <c r="CE28">
        <f t="shared" si="44"/>
        <v>0.195400949144478</v>
      </c>
      <c r="CF28">
        <v>1599658121.5999999</v>
      </c>
      <c r="CG28">
        <v>397.06400000000002</v>
      </c>
      <c r="CH28">
        <v>399.99400000000003</v>
      </c>
      <c r="CI28">
        <v>15.5954</v>
      </c>
      <c r="CJ28">
        <v>13.5532</v>
      </c>
      <c r="CK28">
        <v>364.28399999999999</v>
      </c>
      <c r="CL28">
        <v>14.4245</v>
      </c>
      <c r="CM28">
        <v>500.02100000000002</v>
      </c>
      <c r="CN28">
        <v>101.901</v>
      </c>
      <c r="CO28">
        <v>0.20005600000000001</v>
      </c>
      <c r="CP28">
        <v>23.5166</v>
      </c>
      <c r="CQ28">
        <v>23.000299999999999</v>
      </c>
      <c r="CR28">
        <v>999.9</v>
      </c>
      <c r="CS28">
        <v>0</v>
      </c>
      <c r="CT28">
        <v>0</v>
      </c>
      <c r="CU28">
        <v>9993.75</v>
      </c>
      <c r="CV28">
        <v>0</v>
      </c>
      <c r="CW28">
        <v>1.5289399999999999E-3</v>
      </c>
      <c r="CX28">
        <v>-2.9303300000000001</v>
      </c>
      <c r="CY28">
        <v>403.35399999999998</v>
      </c>
      <c r="CZ28">
        <v>405.49</v>
      </c>
      <c r="DA28">
        <v>2.0421900000000002</v>
      </c>
      <c r="DB28">
        <v>399.99400000000003</v>
      </c>
      <c r="DC28">
        <v>13.5532</v>
      </c>
      <c r="DD28">
        <v>1.5891900000000001</v>
      </c>
      <c r="DE28">
        <v>1.3810899999999999</v>
      </c>
      <c r="DF28">
        <v>13.8544</v>
      </c>
      <c r="DG28">
        <v>11.711600000000001</v>
      </c>
      <c r="DH28">
        <v>49.768700000000003</v>
      </c>
      <c r="DI28">
        <v>0.89999099999999999</v>
      </c>
      <c r="DJ28">
        <v>0.100009</v>
      </c>
      <c r="DK28">
        <v>0</v>
      </c>
      <c r="DL28">
        <v>757.053</v>
      </c>
      <c r="DM28">
        <v>4.9990300000000003</v>
      </c>
      <c r="DN28">
        <v>353.47399999999999</v>
      </c>
      <c r="DO28">
        <v>348.57</v>
      </c>
      <c r="DP28">
        <v>35.811999999999998</v>
      </c>
      <c r="DQ28">
        <v>40.436999999999998</v>
      </c>
      <c r="DR28">
        <v>38.436999999999998</v>
      </c>
      <c r="DS28">
        <v>39.5</v>
      </c>
      <c r="DT28">
        <v>38.625</v>
      </c>
      <c r="DU28">
        <v>40.29</v>
      </c>
      <c r="DV28">
        <v>4.4800000000000004</v>
      </c>
      <c r="DW28">
        <v>0</v>
      </c>
      <c r="DX28">
        <v>93.699999809265094</v>
      </c>
      <c r="DY28">
        <v>0</v>
      </c>
      <c r="DZ28">
        <v>756.60311999999999</v>
      </c>
      <c r="EA28">
        <v>5.5160769266891903</v>
      </c>
      <c r="EB28">
        <v>1.5853846378068699</v>
      </c>
      <c r="EC28">
        <v>354.88560000000001</v>
      </c>
      <c r="ED28">
        <v>15</v>
      </c>
      <c r="EE28">
        <v>1599658095.5999999</v>
      </c>
      <c r="EF28" t="s">
        <v>428</v>
      </c>
      <c r="EG28">
        <v>1599658094.0999999</v>
      </c>
      <c r="EH28">
        <v>1599658095.5999999</v>
      </c>
      <c r="EI28">
        <v>12</v>
      </c>
      <c r="EJ28">
        <v>3.9E-2</v>
      </c>
      <c r="EK28">
        <v>-4.2999999999999997E-2</v>
      </c>
      <c r="EL28">
        <v>32.78</v>
      </c>
      <c r="EM28">
        <v>1.171</v>
      </c>
      <c r="EN28">
        <v>400</v>
      </c>
      <c r="EO28">
        <v>13</v>
      </c>
      <c r="EP28">
        <v>0.68</v>
      </c>
      <c r="EQ28">
        <v>0.04</v>
      </c>
      <c r="ER28">
        <v>-2.91898780487805</v>
      </c>
      <c r="ES28">
        <v>-2.9866202090597201E-2</v>
      </c>
      <c r="ET28">
        <v>0.139131730587084</v>
      </c>
      <c r="EU28">
        <v>1</v>
      </c>
      <c r="EV28">
        <v>2.09781097560976</v>
      </c>
      <c r="EW28">
        <v>-2.60974912892003E-2</v>
      </c>
      <c r="EX28">
        <v>6.4370450416732797E-2</v>
      </c>
      <c r="EY28">
        <v>1</v>
      </c>
      <c r="EZ28">
        <v>2</v>
      </c>
      <c r="FA28">
        <v>2</v>
      </c>
      <c r="FB28" t="s">
        <v>383</v>
      </c>
      <c r="FC28">
        <v>2.93723</v>
      </c>
      <c r="FD28">
        <v>2.8851900000000001</v>
      </c>
      <c r="FE28">
        <v>9.3628799999999998E-2</v>
      </c>
      <c r="FF28">
        <v>0.100507</v>
      </c>
      <c r="FG28">
        <v>8.3239199999999999E-2</v>
      </c>
      <c r="FH28">
        <v>7.83827E-2</v>
      </c>
      <c r="FI28">
        <v>29279.5</v>
      </c>
      <c r="FJ28">
        <v>29495.1</v>
      </c>
      <c r="FK28">
        <v>29909.3</v>
      </c>
      <c r="FL28">
        <v>29897.3</v>
      </c>
      <c r="FM28">
        <v>36544.400000000001</v>
      </c>
      <c r="FN28">
        <v>35197.5</v>
      </c>
      <c r="FO28">
        <v>43318.5</v>
      </c>
      <c r="FP28">
        <v>40982.199999999997</v>
      </c>
      <c r="FQ28">
        <v>2.1251000000000002</v>
      </c>
      <c r="FR28">
        <v>2.0726200000000001</v>
      </c>
      <c r="FS28">
        <v>2.99513E-2</v>
      </c>
      <c r="FT28">
        <v>0</v>
      </c>
      <c r="FU28">
        <v>22.507100000000001</v>
      </c>
      <c r="FV28">
        <v>999.9</v>
      </c>
      <c r="FW28">
        <v>48.137999999999998</v>
      </c>
      <c r="FX28">
        <v>27.382000000000001</v>
      </c>
      <c r="FY28">
        <v>17.291</v>
      </c>
      <c r="FZ28">
        <v>64.040899999999993</v>
      </c>
      <c r="GA28">
        <v>36.710700000000003</v>
      </c>
      <c r="GB28">
        <v>1</v>
      </c>
      <c r="GC28">
        <v>-0.104588</v>
      </c>
      <c r="GD28">
        <v>0.72194400000000003</v>
      </c>
      <c r="GE28">
        <v>20.267700000000001</v>
      </c>
      <c r="GF28">
        <v>5.2515799999999997</v>
      </c>
      <c r="GG28">
        <v>12.039899999999999</v>
      </c>
      <c r="GH28">
        <v>5.0256999999999996</v>
      </c>
      <c r="GI28">
        <v>3.30098</v>
      </c>
      <c r="GJ28">
        <v>9999</v>
      </c>
      <c r="GK28">
        <v>999.9</v>
      </c>
      <c r="GL28">
        <v>9999</v>
      </c>
      <c r="GM28">
        <v>9999</v>
      </c>
      <c r="GN28">
        <v>1.8782000000000001</v>
      </c>
      <c r="GO28">
        <v>1.87988</v>
      </c>
      <c r="GP28">
        <v>1.8787799999999999</v>
      </c>
      <c r="GQ28">
        <v>1.87927</v>
      </c>
      <c r="GR28">
        <v>1.8807799999999999</v>
      </c>
      <c r="GS28">
        <v>1.87531</v>
      </c>
      <c r="GT28">
        <v>1.8823300000000001</v>
      </c>
      <c r="GU28">
        <v>1.87714</v>
      </c>
      <c r="GV28">
        <v>0</v>
      </c>
      <c r="GW28">
        <v>0</v>
      </c>
      <c r="GX28">
        <v>0</v>
      </c>
      <c r="GY28">
        <v>0</v>
      </c>
      <c r="GZ28" t="s">
        <v>375</v>
      </c>
      <c r="HA28" t="s">
        <v>376</v>
      </c>
      <c r="HB28" t="s">
        <v>377</v>
      </c>
      <c r="HC28" t="s">
        <v>377</v>
      </c>
      <c r="HD28" t="s">
        <v>377</v>
      </c>
      <c r="HE28" t="s">
        <v>377</v>
      </c>
      <c r="HF28">
        <v>0</v>
      </c>
      <c r="HG28">
        <v>100</v>
      </c>
      <c r="HH28">
        <v>100</v>
      </c>
      <c r="HI28">
        <v>32.78</v>
      </c>
      <c r="HJ28">
        <v>1.1709000000000001</v>
      </c>
      <c r="HK28">
        <v>32.7799499999999</v>
      </c>
      <c r="HL28">
        <v>0</v>
      </c>
      <c r="HM28">
        <v>0</v>
      </c>
      <c r="HN28">
        <v>0</v>
      </c>
      <c r="HO28">
        <v>1.1709523809523801</v>
      </c>
      <c r="HP28">
        <v>0</v>
      </c>
      <c r="HQ28">
        <v>0</v>
      </c>
      <c r="HR28">
        <v>0</v>
      </c>
      <c r="HS28">
        <v>-1</v>
      </c>
      <c r="HT28">
        <v>-1</v>
      </c>
      <c r="HU28">
        <v>-1</v>
      </c>
      <c r="HV28">
        <v>-1</v>
      </c>
      <c r="HW28">
        <v>0.5</v>
      </c>
      <c r="HX28">
        <v>0.4</v>
      </c>
      <c r="HY28">
        <v>2</v>
      </c>
      <c r="HZ28">
        <v>507.95100000000002</v>
      </c>
      <c r="IA28">
        <v>529.59199999999998</v>
      </c>
      <c r="IB28">
        <v>22.164400000000001</v>
      </c>
      <c r="IC28">
        <v>25.93</v>
      </c>
      <c r="ID28">
        <v>30.0002</v>
      </c>
      <c r="IE28">
        <v>25.963999999999999</v>
      </c>
      <c r="IF28">
        <v>25.948699999999999</v>
      </c>
      <c r="IG28">
        <v>18.4864</v>
      </c>
      <c r="IH28">
        <v>89.8934</v>
      </c>
      <c r="II28">
        <v>0.80813699999999999</v>
      </c>
      <c r="IJ28">
        <v>22.164400000000001</v>
      </c>
      <c r="IK28">
        <v>400</v>
      </c>
      <c r="IL28">
        <v>13.988</v>
      </c>
      <c r="IM28">
        <v>101.366</v>
      </c>
      <c r="IN28">
        <v>111.60899999999999</v>
      </c>
    </row>
    <row r="29" spans="1:248" x14ac:dyDescent="0.35">
      <c r="A29">
        <v>12</v>
      </c>
      <c r="B29">
        <v>1599658242.0999999</v>
      </c>
      <c r="C29">
        <v>3134.5999999046298</v>
      </c>
      <c r="D29" t="s">
        <v>429</v>
      </c>
      <c r="E29" t="s">
        <v>430</v>
      </c>
      <c r="F29">
        <v>1599658242.0999999</v>
      </c>
      <c r="G29">
        <f t="shared" si="0"/>
        <v>1.3071959024715972E-3</v>
      </c>
      <c r="H29">
        <f t="shared" si="1"/>
        <v>-1.0453350653546936</v>
      </c>
      <c r="I29">
        <f t="shared" si="2"/>
        <v>400.59399999999999</v>
      </c>
      <c r="J29">
        <f t="shared" si="3"/>
        <v>408.20277877731394</v>
      </c>
      <c r="K29">
        <f t="shared" si="4"/>
        <v>41.678245009410013</v>
      </c>
      <c r="L29">
        <f t="shared" si="5"/>
        <v>40.901374878704004</v>
      </c>
      <c r="M29">
        <f t="shared" si="6"/>
        <v>0.11057996448174144</v>
      </c>
      <c r="N29">
        <f t="shared" si="7"/>
        <v>2.9649036958669095</v>
      </c>
      <c r="O29">
        <f t="shared" si="8"/>
        <v>0.10833882574788964</v>
      </c>
      <c r="P29">
        <f t="shared" si="9"/>
        <v>6.7909340368826898E-2</v>
      </c>
      <c r="Q29">
        <f t="shared" si="10"/>
        <v>1.5950760943367377E-5</v>
      </c>
      <c r="R29">
        <f t="shared" si="11"/>
        <v>23.130624136612457</v>
      </c>
      <c r="S29">
        <f t="shared" si="12"/>
        <v>22.996300000000002</v>
      </c>
      <c r="T29">
        <f t="shared" si="13"/>
        <v>2.8190903201677417</v>
      </c>
      <c r="U29">
        <f t="shared" si="14"/>
        <v>55.641495063325053</v>
      </c>
      <c r="V29">
        <f t="shared" si="15"/>
        <v>1.6138927749672001</v>
      </c>
      <c r="W29">
        <f t="shared" si="16"/>
        <v>2.900520148012637</v>
      </c>
      <c r="X29">
        <f t="shared" si="17"/>
        <v>1.2051975452005417</v>
      </c>
      <c r="Y29">
        <f t="shared" si="18"/>
        <v>-57.647339298997437</v>
      </c>
      <c r="Z29">
        <f t="shared" si="19"/>
        <v>75.334424438708069</v>
      </c>
      <c r="AA29">
        <f t="shared" si="20"/>
        <v>5.2794667368182111</v>
      </c>
      <c r="AB29">
        <f t="shared" si="21"/>
        <v>22.966567827289786</v>
      </c>
      <c r="AC29">
        <v>0</v>
      </c>
      <c r="AD29">
        <v>0</v>
      </c>
      <c r="AE29">
        <f t="shared" si="22"/>
        <v>1</v>
      </c>
      <c r="AF29">
        <f t="shared" si="23"/>
        <v>0</v>
      </c>
      <c r="AG29">
        <f t="shared" si="24"/>
        <v>54590.26630531525</v>
      </c>
      <c r="AH29" t="s">
        <v>431</v>
      </c>
      <c r="AI29">
        <v>10494</v>
      </c>
      <c r="AJ29">
        <v>659.154</v>
      </c>
      <c r="AK29">
        <v>2826.96</v>
      </c>
      <c r="AL29">
        <f t="shared" si="25"/>
        <v>2167.806</v>
      </c>
      <c r="AM29">
        <f t="shared" si="26"/>
        <v>0.76683292299855677</v>
      </c>
      <c r="AN29">
        <v>-1.04533506535469</v>
      </c>
      <c r="AO29" t="s">
        <v>373</v>
      </c>
      <c r="AP29" t="s">
        <v>373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8.3967579128915986E-4</v>
      </c>
      <c r="AV29">
        <f t="shared" si="29"/>
        <v>-1.0453350653546936</v>
      </c>
      <c r="AW29" t="e">
        <f t="shared" si="30"/>
        <v>#DIV/0!</v>
      </c>
      <c r="AX29" t="e">
        <f t="shared" si="31"/>
        <v>#DIV/0!</v>
      </c>
      <c r="AY29">
        <f t="shared" si="32"/>
        <v>-4.2310540754616683E-12</v>
      </c>
      <c r="AZ29" t="e">
        <f t="shared" si="33"/>
        <v>#DIV/0!</v>
      </c>
      <c r="BA29" t="s">
        <v>373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1.304065031649511</v>
      </c>
      <c r="BH29" t="e">
        <f t="shared" si="39"/>
        <v>#DIV/0!</v>
      </c>
      <c r="BI29" t="e">
        <f t="shared" si="40"/>
        <v>#DIV/0!</v>
      </c>
      <c r="BJ29">
        <v>406</v>
      </c>
      <c r="BK29">
        <v>300</v>
      </c>
      <c r="BL29">
        <v>300</v>
      </c>
      <c r="BM29">
        <v>300</v>
      </c>
      <c r="BN29">
        <v>10494</v>
      </c>
      <c r="BO29">
        <v>2825.57</v>
      </c>
      <c r="BP29">
        <v>-8.74108E-3</v>
      </c>
      <c r="BQ29">
        <v>-51.23</v>
      </c>
      <c r="BR29" t="s">
        <v>373</v>
      </c>
      <c r="BS29" t="s">
        <v>373</v>
      </c>
      <c r="BT29" t="s">
        <v>373</v>
      </c>
      <c r="BU29" t="s">
        <v>373</v>
      </c>
      <c r="BV29" t="s">
        <v>373</v>
      </c>
      <c r="BW29" t="s">
        <v>373</v>
      </c>
      <c r="BX29" t="s">
        <v>373</v>
      </c>
      <c r="BY29" t="s">
        <v>373</v>
      </c>
      <c r="BZ29" t="s">
        <v>373</v>
      </c>
      <c r="CA29" t="s">
        <v>373</v>
      </c>
      <c r="CB29">
        <f t="shared" si="41"/>
        <v>9.9980699999999995E-3</v>
      </c>
      <c r="CC29">
        <f t="shared" si="42"/>
        <v>8.3967579128915986E-4</v>
      </c>
      <c r="CD29">
        <f t="shared" si="43"/>
        <v>8.398378799999999E-2</v>
      </c>
      <c r="CE29">
        <f t="shared" si="44"/>
        <v>1.8996332999999997E-2</v>
      </c>
      <c r="CF29">
        <v>1599658242.0999999</v>
      </c>
      <c r="CG29">
        <v>400.59399999999999</v>
      </c>
      <c r="CH29">
        <v>399.96800000000002</v>
      </c>
      <c r="CI29">
        <v>15.806699999999999</v>
      </c>
      <c r="CJ29">
        <v>14.2629</v>
      </c>
      <c r="CK29">
        <v>367.80799999999999</v>
      </c>
      <c r="CL29">
        <v>14.5977</v>
      </c>
      <c r="CM29">
        <v>500.01299999999998</v>
      </c>
      <c r="CN29">
        <v>101.902</v>
      </c>
      <c r="CO29">
        <v>0.19981599999999999</v>
      </c>
      <c r="CP29">
        <v>23.467600000000001</v>
      </c>
      <c r="CQ29">
        <v>22.996300000000002</v>
      </c>
      <c r="CR29">
        <v>999.9</v>
      </c>
      <c r="CS29">
        <v>0</v>
      </c>
      <c r="CT29">
        <v>0</v>
      </c>
      <c r="CU29">
        <v>10012.5</v>
      </c>
      <c r="CV29">
        <v>0</v>
      </c>
      <c r="CW29">
        <v>1.5289399999999999E-3</v>
      </c>
      <c r="CX29">
        <v>0.62008700000000005</v>
      </c>
      <c r="CY29">
        <v>407.00599999999997</v>
      </c>
      <c r="CZ29">
        <v>405.755</v>
      </c>
      <c r="DA29">
        <v>1.5057499999999999</v>
      </c>
      <c r="DB29">
        <v>399.96800000000002</v>
      </c>
      <c r="DC29">
        <v>14.2629</v>
      </c>
      <c r="DD29">
        <v>1.60686</v>
      </c>
      <c r="DE29">
        <v>1.4534199999999999</v>
      </c>
      <c r="DF29">
        <v>14.024800000000001</v>
      </c>
      <c r="DG29">
        <v>12.486800000000001</v>
      </c>
      <c r="DH29">
        <v>9.9980699999999995E-3</v>
      </c>
      <c r="DI29">
        <v>0</v>
      </c>
      <c r="DJ29">
        <v>0</v>
      </c>
      <c r="DK29">
        <v>0</v>
      </c>
      <c r="DL29">
        <v>656.7</v>
      </c>
      <c r="DM29">
        <v>9.9980699999999995E-3</v>
      </c>
      <c r="DN29">
        <v>-6.85</v>
      </c>
      <c r="DO29">
        <v>-2.7</v>
      </c>
      <c r="DP29">
        <v>35.25</v>
      </c>
      <c r="DQ29">
        <v>40.061999999999998</v>
      </c>
      <c r="DR29">
        <v>38</v>
      </c>
      <c r="DS29">
        <v>39</v>
      </c>
      <c r="DT29">
        <v>38</v>
      </c>
      <c r="DU29">
        <v>0</v>
      </c>
      <c r="DV29">
        <v>0</v>
      </c>
      <c r="DW29">
        <v>0</v>
      </c>
      <c r="DX29">
        <v>119.799999952316</v>
      </c>
      <c r="DY29">
        <v>0</v>
      </c>
      <c r="DZ29">
        <v>659.154</v>
      </c>
      <c r="EA29">
        <v>10.284615044411099</v>
      </c>
      <c r="EB29">
        <v>-11.661538518392099</v>
      </c>
      <c r="EC29">
        <v>-0.76</v>
      </c>
      <c r="ED29">
        <v>15</v>
      </c>
      <c r="EE29">
        <v>1599658269.0999999</v>
      </c>
      <c r="EF29" t="s">
        <v>432</v>
      </c>
      <c r="EG29">
        <v>1599658259.0999999</v>
      </c>
      <c r="EH29">
        <v>1599658269.0999999</v>
      </c>
      <c r="EI29">
        <v>13</v>
      </c>
      <c r="EJ29">
        <v>6.0000000000000001E-3</v>
      </c>
      <c r="EK29">
        <v>3.7999999999999999E-2</v>
      </c>
      <c r="EL29">
        <v>32.786000000000001</v>
      </c>
      <c r="EM29">
        <v>1.2090000000000001</v>
      </c>
      <c r="EN29">
        <v>400</v>
      </c>
      <c r="EO29">
        <v>14</v>
      </c>
      <c r="EP29">
        <v>0.32</v>
      </c>
      <c r="EQ29">
        <v>0.09</v>
      </c>
      <c r="ER29">
        <v>0.52056065853658495</v>
      </c>
      <c r="ES29">
        <v>0.460224522648084</v>
      </c>
      <c r="ET29">
        <v>5.8533409282433398E-2</v>
      </c>
      <c r="EU29">
        <v>0</v>
      </c>
      <c r="EV29">
        <v>1.5509558536585399</v>
      </c>
      <c r="EW29">
        <v>-0.24901275261324199</v>
      </c>
      <c r="EX29">
        <v>2.46966218659221E-2</v>
      </c>
      <c r="EY29">
        <v>1</v>
      </c>
      <c r="EZ29">
        <v>1</v>
      </c>
      <c r="FA29">
        <v>2</v>
      </c>
      <c r="FB29" t="s">
        <v>374</v>
      </c>
      <c r="FC29">
        <v>2.93716</v>
      </c>
      <c r="FD29">
        <v>2.8851200000000001</v>
      </c>
      <c r="FE29">
        <v>9.4335199999999994E-2</v>
      </c>
      <c r="FF29">
        <v>0.10050099999999999</v>
      </c>
      <c r="FG29">
        <v>8.3970799999999998E-2</v>
      </c>
      <c r="FH29">
        <v>8.1380599999999997E-2</v>
      </c>
      <c r="FI29">
        <v>29253.1</v>
      </c>
      <c r="FJ29">
        <v>29493.5</v>
      </c>
      <c r="FK29">
        <v>29905.8</v>
      </c>
      <c r="FL29">
        <v>29895.8</v>
      </c>
      <c r="FM29">
        <v>36510.6</v>
      </c>
      <c r="FN29">
        <v>35081.5</v>
      </c>
      <c r="FO29">
        <v>43313.3</v>
      </c>
      <c r="FP29">
        <v>40980.699999999997</v>
      </c>
      <c r="FQ29">
        <v>2.1248499999999999</v>
      </c>
      <c r="FR29">
        <v>2.0724300000000002</v>
      </c>
      <c r="FS29">
        <v>2.7597E-2</v>
      </c>
      <c r="FT29">
        <v>0</v>
      </c>
      <c r="FU29">
        <v>22.541799999999999</v>
      </c>
      <c r="FV29">
        <v>999.9</v>
      </c>
      <c r="FW29">
        <v>47.753999999999998</v>
      </c>
      <c r="FX29">
        <v>27.542999999999999</v>
      </c>
      <c r="FY29">
        <v>17.314800000000002</v>
      </c>
      <c r="FZ29">
        <v>63.850999999999999</v>
      </c>
      <c r="GA29">
        <v>36.358199999999997</v>
      </c>
      <c r="GB29">
        <v>1</v>
      </c>
      <c r="GC29">
        <v>-0.100379</v>
      </c>
      <c r="GD29">
        <v>0.88765000000000005</v>
      </c>
      <c r="GE29">
        <v>20.2681</v>
      </c>
      <c r="GF29">
        <v>5.25143</v>
      </c>
      <c r="GG29">
        <v>12.039899999999999</v>
      </c>
      <c r="GH29">
        <v>5.0255999999999998</v>
      </c>
      <c r="GI29">
        <v>3.30098</v>
      </c>
      <c r="GJ29">
        <v>9999</v>
      </c>
      <c r="GK29">
        <v>999.9</v>
      </c>
      <c r="GL29">
        <v>9999</v>
      </c>
      <c r="GM29">
        <v>9999</v>
      </c>
      <c r="GN29">
        <v>1.8782399999999999</v>
      </c>
      <c r="GO29">
        <v>1.87988</v>
      </c>
      <c r="GP29">
        <v>1.8788</v>
      </c>
      <c r="GQ29">
        <v>1.87927</v>
      </c>
      <c r="GR29">
        <v>1.88079</v>
      </c>
      <c r="GS29">
        <v>1.8753200000000001</v>
      </c>
      <c r="GT29">
        <v>1.88232</v>
      </c>
      <c r="GU29">
        <v>1.87714</v>
      </c>
      <c r="GV29">
        <v>0</v>
      </c>
      <c r="GW29">
        <v>0</v>
      </c>
      <c r="GX29">
        <v>0</v>
      </c>
      <c r="GY29">
        <v>0</v>
      </c>
      <c r="GZ29" t="s">
        <v>375</v>
      </c>
      <c r="HA29" t="s">
        <v>376</v>
      </c>
      <c r="HB29" t="s">
        <v>377</v>
      </c>
      <c r="HC29" t="s">
        <v>377</v>
      </c>
      <c r="HD29" t="s">
        <v>377</v>
      </c>
      <c r="HE29" t="s">
        <v>377</v>
      </c>
      <c r="HF29">
        <v>0</v>
      </c>
      <c r="HG29">
        <v>100</v>
      </c>
      <c r="HH29">
        <v>100</v>
      </c>
      <c r="HI29">
        <v>32.786000000000001</v>
      </c>
      <c r="HJ29">
        <v>1.2090000000000001</v>
      </c>
      <c r="HK29">
        <v>32.7799499999999</v>
      </c>
      <c r="HL29">
        <v>0</v>
      </c>
      <c r="HM29">
        <v>0</v>
      </c>
      <c r="HN29">
        <v>0</v>
      </c>
      <c r="HO29">
        <v>1.1709523809523801</v>
      </c>
      <c r="HP29">
        <v>0</v>
      </c>
      <c r="HQ29">
        <v>0</v>
      </c>
      <c r="HR29">
        <v>0</v>
      </c>
      <c r="HS29">
        <v>-1</v>
      </c>
      <c r="HT29">
        <v>-1</v>
      </c>
      <c r="HU29">
        <v>-1</v>
      </c>
      <c r="HV29">
        <v>-1</v>
      </c>
      <c r="HW29">
        <v>2.5</v>
      </c>
      <c r="HX29">
        <v>2.4</v>
      </c>
      <c r="HY29">
        <v>2</v>
      </c>
      <c r="HZ29">
        <v>508.101</v>
      </c>
      <c r="IA29">
        <v>529.803</v>
      </c>
      <c r="IB29">
        <v>22.032800000000002</v>
      </c>
      <c r="IC29">
        <v>25.969100000000001</v>
      </c>
      <c r="ID29">
        <v>30.000299999999999</v>
      </c>
      <c r="IE29">
        <v>25.997699999999998</v>
      </c>
      <c r="IF29">
        <v>25.983599999999999</v>
      </c>
      <c r="IG29">
        <v>18.493400000000001</v>
      </c>
      <c r="IH29">
        <v>76.208500000000001</v>
      </c>
      <c r="II29">
        <v>0.80813699999999999</v>
      </c>
      <c r="IJ29">
        <v>22.038399999999999</v>
      </c>
      <c r="IK29">
        <v>400</v>
      </c>
      <c r="IL29">
        <v>14.3573</v>
      </c>
      <c r="IM29">
        <v>101.354</v>
      </c>
      <c r="IN29">
        <v>111.605</v>
      </c>
    </row>
    <row r="30" spans="1:248" x14ac:dyDescent="0.35">
      <c r="A30">
        <v>13</v>
      </c>
      <c r="B30">
        <v>1599659909</v>
      </c>
      <c r="C30">
        <v>4801.5</v>
      </c>
      <c r="D30" t="s">
        <v>433</v>
      </c>
      <c r="E30" t="s">
        <v>434</v>
      </c>
      <c r="F30">
        <v>1599659909</v>
      </c>
      <c r="G30">
        <f t="shared" si="0"/>
        <v>5.6835285156027005E-4</v>
      </c>
      <c r="H30">
        <f t="shared" si="1"/>
        <v>-1.0046483286199632</v>
      </c>
      <c r="I30">
        <f t="shared" si="2"/>
        <v>400.92200000000003</v>
      </c>
      <c r="J30">
        <f t="shared" si="3"/>
        <v>426.90323033804697</v>
      </c>
      <c r="K30">
        <f t="shared" si="4"/>
        <v>43.590269195615726</v>
      </c>
      <c r="L30">
        <f t="shared" si="5"/>
        <v>40.937375649760007</v>
      </c>
      <c r="M30">
        <f t="shared" si="6"/>
        <v>4.7745104639034287E-2</v>
      </c>
      <c r="N30">
        <f t="shared" si="7"/>
        <v>2.9610379061279688</v>
      </c>
      <c r="O30">
        <f t="shared" si="8"/>
        <v>4.732149899168854E-2</v>
      </c>
      <c r="P30">
        <f t="shared" si="9"/>
        <v>2.9613682781033338E-2</v>
      </c>
      <c r="Q30">
        <f t="shared" si="10"/>
        <v>1.5950760943367377E-5</v>
      </c>
      <c r="R30">
        <f t="shared" si="11"/>
        <v>23.194396007216824</v>
      </c>
      <c r="S30">
        <f t="shared" si="12"/>
        <v>23.0017</v>
      </c>
      <c r="T30">
        <f t="shared" si="13"/>
        <v>2.8200118693708718</v>
      </c>
      <c r="U30">
        <f t="shared" si="14"/>
        <v>56.29085717732152</v>
      </c>
      <c r="V30">
        <f t="shared" si="15"/>
        <v>1.620312278288</v>
      </c>
      <c r="W30">
        <f t="shared" si="16"/>
        <v>2.8784643893125721</v>
      </c>
      <c r="X30">
        <f t="shared" si="17"/>
        <v>1.1996995910828718</v>
      </c>
      <c r="Y30">
        <f t="shared" si="18"/>
        <v>-25.064360753807907</v>
      </c>
      <c r="Z30">
        <f t="shared" si="19"/>
        <v>54.180280417001264</v>
      </c>
      <c r="AA30">
        <f t="shared" si="20"/>
        <v>3.7996009405586908</v>
      </c>
      <c r="AB30">
        <f t="shared" si="21"/>
        <v>32.91553655451299</v>
      </c>
      <c r="AC30">
        <v>0</v>
      </c>
      <c r="AD30">
        <v>0</v>
      </c>
      <c r="AE30">
        <f t="shared" si="22"/>
        <v>1</v>
      </c>
      <c r="AF30">
        <f t="shared" si="23"/>
        <v>0</v>
      </c>
      <c r="AG30">
        <f t="shared" si="24"/>
        <v>54499.06546340663</v>
      </c>
      <c r="AH30" t="s">
        <v>435</v>
      </c>
      <c r="AI30">
        <v>10495</v>
      </c>
      <c r="AJ30">
        <v>665.77692307692303</v>
      </c>
      <c r="AK30">
        <v>3292.92</v>
      </c>
      <c r="AL30">
        <f t="shared" si="25"/>
        <v>2627.1430769230769</v>
      </c>
      <c r="AM30">
        <f t="shared" si="26"/>
        <v>0.79781563989501014</v>
      </c>
      <c r="AN30">
        <v>-1.0046483286199599</v>
      </c>
      <c r="AO30" t="s">
        <v>373</v>
      </c>
      <c r="AP30" t="s">
        <v>373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8.3967579128915986E-4</v>
      </c>
      <c r="AV30">
        <f t="shared" si="29"/>
        <v>-1.0046483286199632</v>
      </c>
      <c r="AW30" t="e">
        <f t="shared" si="30"/>
        <v>#DIV/0!</v>
      </c>
      <c r="AX30" t="e">
        <f t="shared" si="31"/>
        <v>#DIV/0!</v>
      </c>
      <c r="AY30">
        <f t="shared" si="32"/>
        <v>-3.9666131957453142E-12</v>
      </c>
      <c r="AZ30" t="e">
        <f t="shared" si="33"/>
        <v>#DIV/0!</v>
      </c>
      <c r="BA30" t="s">
        <v>373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1.2534224073767175</v>
      </c>
      <c r="BH30" t="e">
        <f t="shared" si="39"/>
        <v>#DIV/0!</v>
      </c>
      <c r="BI30" t="e">
        <f t="shared" si="40"/>
        <v>#DIV/0!</v>
      </c>
      <c r="BJ30">
        <v>407</v>
      </c>
      <c r="BK30">
        <v>300</v>
      </c>
      <c r="BL30">
        <v>300</v>
      </c>
      <c r="BM30">
        <v>300</v>
      </c>
      <c r="BN30">
        <v>10495</v>
      </c>
      <c r="BO30">
        <v>3233.52</v>
      </c>
      <c r="BP30">
        <v>-8.7451500000000001E-3</v>
      </c>
      <c r="BQ30">
        <v>18.899999999999999</v>
      </c>
      <c r="BR30" t="s">
        <v>373</v>
      </c>
      <c r="BS30" t="s">
        <v>373</v>
      </c>
      <c r="BT30" t="s">
        <v>373</v>
      </c>
      <c r="BU30" t="s">
        <v>373</v>
      </c>
      <c r="BV30" t="s">
        <v>373</v>
      </c>
      <c r="BW30" t="s">
        <v>373</v>
      </c>
      <c r="BX30" t="s">
        <v>373</v>
      </c>
      <c r="BY30" t="s">
        <v>373</v>
      </c>
      <c r="BZ30" t="s">
        <v>373</v>
      </c>
      <c r="CA30" t="s">
        <v>373</v>
      </c>
      <c r="CB30">
        <f t="shared" si="41"/>
        <v>9.9980699999999995E-3</v>
      </c>
      <c r="CC30">
        <f t="shared" si="42"/>
        <v>8.3967579128915986E-4</v>
      </c>
      <c r="CD30">
        <f t="shared" si="43"/>
        <v>8.398378799999999E-2</v>
      </c>
      <c r="CE30">
        <f t="shared" si="44"/>
        <v>1.8996332999999997E-2</v>
      </c>
      <c r="CF30">
        <v>1599659909</v>
      </c>
      <c r="CG30">
        <v>400.92200000000003</v>
      </c>
      <c r="CH30">
        <v>399.99</v>
      </c>
      <c r="CI30">
        <v>15.868600000000001</v>
      </c>
      <c r="CJ30">
        <v>15.1975</v>
      </c>
      <c r="CK30">
        <v>367.90800000000002</v>
      </c>
      <c r="CL30">
        <v>14.6226</v>
      </c>
      <c r="CM30">
        <v>500.07499999999999</v>
      </c>
      <c r="CN30">
        <v>101.908</v>
      </c>
      <c r="CO30">
        <v>0.20008000000000001</v>
      </c>
      <c r="CP30">
        <v>23.341100000000001</v>
      </c>
      <c r="CQ30">
        <v>23.0017</v>
      </c>
      <c r="CR30">
        <v>999.9</v>
      </c>
      <c r="CS30">
        <v>0</v>
      </c>
      <c r="CT30">
        <v>0</v>
      </c>
      <c r="CU30">
        <v>9990</v>
      </c>
      <c r="CV30">
        <v>0</v>
      </c>
      <c r="CW30">
        <v>1.5289399999999999E-3</v>
      </c>
      <c r="CX30">
        <v>0.70440700000000001</v>
      </c>
      <c r="CY30">
        <v>407.14</v>
      </c>
      <c r="CZ30">
        <v>406.16300000000001</v>
      </c>
      <c r="DA30">
        <v>0.63459299999999996</v>
      </c>
      <c r="DB30">
        <v>399.99</v>
      </c>
      <c r="DC30">
        <v>15.1975</v>
      </c>
      <c r="DD30">
        <v>1.61341</v>
      </c>
      <c r="DE30">
        <v>1.54874</v>
      </c>
      <c r="DF30">
        <v>14.0875</v>
      </c>
      <c r="DG30">
        <v>13.458</v>
      </c>
      <c r="DH30">
        <v>9.9980699999999995E-3</v>
      </c>
      <c r="DI30">
        <v>0</v>
      </c>
      <c r="DJ30">
        <v>0</v>
      </c>
      <c r="DK30">
        <v>0</v>
      </c>
      <c r="DL30">
        <v>659.4</v>
      </c>
      <c r="DM30">
        <v>9.9980699999999995E-3</v>
      </c>
      <c r="DN30">
        <v>4.05</v>
      </c>
      <c r="DO30">
        <v>-0.5</v>
      </c>
      <c r="DP30">
        <v>34.686999999999998</v>
      </c>
      <c r="DQ30">
        <v>40.375</v>
      </c>
      <c r="DR30">
        <v>37.686999999999998</v>
      </c>
      <c r="DS30">
        <v>39.686999999999998</v>
      </c>
      <c r="DT30">
        <v>37.561999999999998</v>
      </c>
      <c r="DU30">
        <v>0</v>
      </c>
      <c r="DV30">
        <v>0</v>
      </c>
      <c r="DW30">
        <v>0</v>
      </c>
      <c r="DX30">
        <v>1666.5</v>
      </c>
      <c r="DY30">
        <v>0</v>
      </c>
      <c r="DZ30">
        <v>665.77692307692303</v>
      </c>
      <c r="EA30">
        <v>-14.673504377859899</v>
      </c>
      <c r="EB30">
        <v>1.2700856036583901</v>
      </c>
      <c r="EC30">
        <v>-1.64038461538462</v>
      </c>
      <c r="ED30">
        <v>15</v>
      </c>
      <c r="EE30">
        <v>1599659929</v>
      </c>
      <c r="EF30" t="s">
        <v>436</v>
      </c>
      <c r="EG30">
        <v>1599659926.5</v>
      </c>
      <c r="EH30">
        <v>1599659929</v>
      </c>
      <c r="EI30">
        <v>14</v>
      </c>
      <c r="EJ30">
        <v>0.22800000000000001</v>
      </c>
      <c r="EK30">
        <v>3.5999999999999997E-2</v>
      </c>
      <c r="EL30">
        <v>33.014000000000003</v>
      </c>
      <c r="EM30">
        <v>1.246</v>
      </c>
      <c r="EN30">
        <v>400</v>
      </c>
      <c r="EO30">
        <v>15</v>
      </c>
      <c r="EP30">
        <v>0.56999999999999995</v>
      </c>
      <c r="EQ30">
        <v>0.12</v>
      </c>
      <c r="ER30">
        <v>0.60215302500000001</v>
      </c>
      <c r="ES30">
        <v>-0.48906748592870702</v>
      </c>
      <c r="ET30">
        <v>7.13389067338039E-2</v>
      </c>
      <c r="EU30">
        <v>0</v>
      </c>
      <c r="EV30">
        <v>0.63399044999999998</v>
      </c>
      <c r="EW30">
        <v>1.22523151969976E-2</v>
      </c>
      <c r="EX30">
        <v>3.3108117882930102E-3</v>
      </c>
      <c r="EY30">
        <v>1</v>
      </c>
      <c r="EZ30">
        <v>1</v>
      </c>
      <c r="FA30">
        <v>2</v>
      </c>
      <c r="FB30" t="s">
        <v>374</v>
      </c>
      <c r="FC30">
        <v>2.9370099999999999</v>
      </c>
      <c r="FD30">
        <v>2.8851900000000001</v>
      </c>
      <c r="FE30">
        <v>9.4294600000000006E-2</v>
      </c>
      <c r="FF30">
        <v>0.100451</v>
      </c>
      <c r="FG30">
        <v>8.4025799999999998E-2</v>
      </c>
      <c r="FH30">
        <v>8.5199499999999997E-2</v>
      </c>
      <c r="FI30">
        <v>29225.7</v>
      </c>
      <c r="FJ30">
        <v>29468.7</v>
      </c>
      <c r="FK30">
        <v>29877.9</v>
      </c>
      <c r="FL30">
        <v>29870.799999999999</v>
      </c>
      <c r="FM30">
        <v>36474.699999999997</v>
      </c>
      <c r="FN30">
        <v>34909.4</v>
      </c>
      <c r="FO30">
        <v>43273.3</v>
      </c>
      <c r="FP30">
        <v>40950.400000000001</v>
      </c>
      <c r="FQ30">
        <v>2.12127</v>
      </c>
      <c r="FR30">
        <v>2.0573999999999999</v>
      </c>
      <c r="FS30">
        <v>2.6345299999999999E-2</v>
      </c>
      <c r="FT30">
        <v>0</v>
      </c>
      <c r="FU30">
        <v>22.567799999999998</v>
      </c>
      <c r="FV30">
        <v>999.9</v>
      </c>
      <c r="FW30">
        <v>45.512999999999998</v>
      </c>
      <c r="FX30">
        <v>29.134</v>
      </c>
      <c r="FY30">
        <v>18.1008</v>
      </c>
      <c r="FZ30">
        <v>63.980899999999998</v>
      </c>
      <c r="GA30">
        <v>36.454300000000003</v>
      </c>
      <c r="GB30">
        <v>1</v>
      </c>
      <c r="GC30">
        <v>-7.8889699999999993E-2</v>
      </c>
      <c r="GD30">
        <v>0.94861700000000004</v>
      </c>
      <c r="GE30">
        <v>20.267700000000001</v>
      </c>
      <c r="GF30">
        <v>5.2505300000000004</v>
      </c>
      <c r="GG30">
        <v>12.039899999999999</v>
      </c>
      <c r="GH30">
        <v>5.0249499999999996</v>
      </c>
      <c r="GI30">
        <v>3.3010000000000002</v>
      </c>
      <c r="GJ30">
        <v>9999</v>
      </c>
      <c r="GK30">
        <v>999.9</v>
      </c>
      <c r="GL30">
        <v>9999</v>
      </c>
      <c r="GM30">
        <v>9999</v>
      </c>
      <c r="GN30">
        <v>1.8782799999999999</v>
      </c>
      <c r="GO30">
        <v>1.8798999999999999</v>
      </c>
      <c r="GP30">
        <v>1.8788</v>
      </c>
      <c r="GQ30">
        <v>1.8792599999999999</v>
      </c>
      <c r="GR30">
        <v>1.88076</v>
      </c>
      <c r="GS30">
        <v>1.87531</v>
      </c>
      <c r="GT30">
        <v>1.88232</v>
      </c>
      <c r="GU30">
        <v>1.8771500000000001</v>
      </c>
      <c r="GV30">
        <v>0</v>
      </c>
      <c r="GW30">
        <v>0</v>
      </c>
      <c r="GX30">
        <v>0</v>
      </c>
      <c r="GY30">
        <v>0</v>
      </c>
      <c r="GZ30" t="s">
        <v>375</v>
      </c>
      <c r="HA30" t="s">
        <v>376</v>
      </c>
      <c r="HB30" t="s">
        <v>377</v>
      </c>
      <c r="HC30" t="s">
        <v>377</v>
      </c>
      <c r="HD30" t="s">
        <v>377</v>
      </c>
      <c r="HE30" t="s">
        <v>377</v>
      </c>
      <c r="HF30">
        <v>0</v>
      </c>
      <c r="HG30">
        <v>100</v>
      </c>
      <c r="HH30">
        <v>100</v>
      </c>
      <c r="HI30">
        <v>33.014000000000003</v>
      </c>
      <c r="HJ30">
        <v>1.246</v>
      </c>
      <c r="HK30">
        <v>32.7862000000001</v>
      </c>
      <c r="HL30">
        <v>0</v>
      </c>
      <c r="HM30">
        <v>0</v>
      </c>
      <c r="HN30">
        <v>0</v>
      </c>
      <c r="HO30">
        <v>1.2094199999999999</v>
      </c>
      <c r="HP30">
        <v>0</v>
      </c>
      <c r="HQ30">
        <v>0</v>
      </c>
      <c r="HR30">
        <v>0</v>
      </c>
      <c r="HS30">
        <v>-1</v>
      </c>
      <c r="HT30">
        <v>-1</v>
      </c>
      <c r="HU30">
        <v>-1</v>
      </c>
      <c r="HV30">
        <v>-1</v>
      </c>
      <c r="HW30">
        <v>27.5</v>
      </c>
      <c r="HX30">
        <v>27.3</v>
      </c>
      <c r="HY30">
        <v>2</v>
      </c>
      <c r="HZ30">
        <v>508.27699999999999</v>
      </c>
      <c r="IA30">
        <v>522.05399999999997</v>
      </c>
      <c r="IB30">
        <v>21.976099999999999</v>
      </c>
      <c r="IC30">
        <v>26.219899999999999</v>
      </c>
      <c r="ID30">
        <v>30.0002</v>
      </c>
      <c r="IE30">
        <v>26.2639</v>
      </c>
      <c r="IF30">
        <v>26.249600000000001</v>
      </c>
      <c r="IG30">
        <v>18.501300000000001</v>
      </c>
      <c r="IH30">
        <v>71.348600000000005</v>
      </c>
      <c r="II30">
        <v>7.6234299999999999</v>
      </c>
      <c r="IJ30">
        <v>21.9544</v>
      </c>
      <c r="IK30">
        <v>400</v>
      </c>
      <c r="IL30">
        <v>15.179399999999999</v>
      </c>
      <c r="IM30">
        <v>101.26</v>
      </c>
      <c r="IN30">
        <v>111.517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2020-09-09T08:57:59Z</dcterms:created>
  <dcterms:modified xsi:type="dcterms:W3CDTF">2020-09-21T13:50:16Z</dcterms:modified>
</cp:coreProperties>
</file>